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zrskq\Desktop\Cotizaciones\"/>
    </mc:Choice>
  </mc:AlternateContent>
  <xr:revisionPtr revIDLastSave="0" documentId="13_ncr:1_{02CB0A0B-865D-4280-94C8-103D5967C336}" xr6:coauthVersionLast="44" xr6:coauthVersionMax="44" xr10:uidLastSave="{00000000-0000-0000-0000-000000000000}"/>
  <bookViews>
    <workbookView xWindow="-120" yWindow="-120" windowWidth="24240" windowHeight="13140" tabRatio="717" xr2:uid="{00000000-000D-0000-FFFF-FFFF00000000}"/>
  </bookViews>
  <sheets>
    <sheet name="Acuerdos Agropecuarios" sheetId="49" r:id="rId1"/>
    <sheet name="Lista de precios" sheetId="45" state="hidden" r:id="rId2"/>
    <sheet name="cuadro de descuentos" sheetId="5" state="hidden" r:id="rId3"/>
    <sheet name="bonificaciones" sheetId="7" state="hidden" r:id="rId4"/>
    <sheet name="flete y formulario" sheetId="24" state="hidden" r:id="rId5"/>
  </sheets>
  <definedNames>
    <definedName name="_xlnm._FilterDatabase" localSheetId="0" hidden="1">'Acuerdos Agropecuarios'!$B$6:$M$72</definedName>
    <definedName name="_xlnm._FilterDatabase" localSheetId="2" hidden="1">'cuadro de descuentos'!$A$1:$T$63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2" i="49" l="1"/>
  <c r="E67" i="49"/>
  <c r="E57" i="49"/>
  <c r="E58" i="49"/>
  <c r="E59" i="49"/>
  <c r="E60" i="49"/>
  <c r="E61" i="49"/>
  <c r="E62" i="49"/>
  <c r="E63" i="49"/>
  <c r="E64" i="49"/>
  <c r="E65" i="49"/>
  <c r="E66" i="49"/>
  <c r="E56" i="49"/>
  <c r="G72" i="49"/>
  <c r="E72" i="49"/>
  <c r="C72" i="49"/>
  <c r="G71" i="49"/>
  <c r="E71" i="49"/>
  <c r="C71" i="49"/>
  <c r="D71" i="49" s="1"/>
  <c r="L70" i="49"/>
  <c r="E70" i="49"/>
  <c r="C70" i="49"/>
  <c r="E69" i="49"/>
  <c r="C69" i="49"/>
  <c r="F69" i="49" s="1"/>
  <c r="H69" i="49" s="1"/>
  <c r="I69" i="49" s="1"/>
  <c r="J69" i="49" s="1"/>
  <c r="L69" i="49" s="1"/>
  <c r="L68" i="49"/>
  <c r="E68" i="49"/>
  <c r="C68" i="49"/>
  <c r="G67" i="49"/>
  <c r="C67" i="49"/>
  <c r="D67" i="49" s="1"/>
  <c r="G66" i="49"/>
  <c r="C66" i="49"/>
  <c r="G65" i="49"/>
  <c r="C65" i="49"/>
  <c r="D65" i="49" s="1"/>
  <c r="G64" i="49"/>
  <c r="C64" i="49"/>
  <c r="G63" i="49"/>
  <c r="C63" i="49"/>
  <c r="C62" i="49"/>
  <c r="G61" i="49"/>
  <c r="C61" i="49"/>
  <c r="F61" i="49" s="1"/>
  <c r="H61" i="49" s="1"/>
  <c r="I61" i="49" s="1"/>
  <c r="J61" i="49" s="1"/>
  <c r="L61" i="49" s="1"/>
  <c r="G60" i="49"/>
  <c r="C60" i="49"/>
  <c r="G59" i="49"/>
  <c r="C59" i="49"/>
  <c r="D59" i="49" s="1"/>
  <c r="G58" i="49"/>
  <c r="C58" i="49"/>
  <c r="D58" i="49" s="1"/>
  <c r="G57" i="49"/>
  <c r="C57" i="49"/>
  <c r="D57" i="49" s="1"/>
  <c r="G56" i="49"/>
  <c r="C56" i="49"/>
  <c r="L55" i="49"/>
  <c r="E55" i="49"/>
  <c r="C55" i="49"/>
  <c r="I54" i="49"/>
  <c r="G54" i="49"/>
  <c r="E54" i="49"/>
  <c r="C54" i="49"/>
  <c r="I53" i="49"/>
  <c r="J53" i="49" s="1"/>
  <c r="L53" i="49" s="1"/>
  <c r="G53" i="49"/>
  <c r="E53" i="49"/>
  <c r="C53" i="49"/>
  <c r="F53" i="49" s="1"/>
  <c r="L52" i="49"/>
  <c r="E52" i="49"/>
  <c r="C52" i="49"/>
  <c r="G51" i="49"/>
  <c r="E51" i="49"/>
  <c r="C51" i="49"/>
  <c r="G50" i="49"/>
  <c r="E50" i="49"/>
  <c r="C50" i="49"/>
  <c r="D50" i="49" s="1"/>
  <c r="G49" i="49"/>
  <c r="E49" i="49"/>
  <c r="C49" i="49"/>
  <c r="F49" i="49" s="1"/>
  <c r="H49" i="49" s="1"/>
  <c r="I49" i="49" s="1"/>
  <c r="J49" i="49" s="1"/>
  <c r="L49" i="49" s="1"/>
  <c r="L48" i="49"/>
  <c r="E48" i="49"/>
  <c r="C48" i="49"/>
  <c r="G47" i="49"/>
  <c r="E47" i="49"/>
  <c r="C47" i="49"/>
  <c r="F47" i="49" s="1"/>
  <c r="H47" i="49" s="1"/>
  <c r="I47" i="49" s="1"/>
  <c r="J47" i="49" s="1"/>
  <c r="L47" i="49" s="1"/>
  <c r="G46" i="49"/>
  <c r="E46" i="49"/>
  <c r="C46" i="49"/>
  <c r="J45" i="49"/>
  <c r="L45" i="49" s="1"/>
  <c r="I45" i="49"/>
  <c r="G45" i="49"/>
  <c r="E45" i="49"/>
  <c r="C45" i="49"/>
  <c r="G44" i="49"/>
  <c r="E44" i="49"/>
  <c r="C44" i="49"/>
  <c r="G43" i="49"/>
  <c r="E43" i="49"/>
  <c r="C43" i="49"/>
  <c r="D43" i="49" s="1"/>
  <c r="G42" i="49"/>
  <c r="E42" i="49"/>
  <c r="C42" i="49"/>
  <c r="D42" i="49" s="1"/>
  <c r="G41" i="49"/>
  <c r="E41" i="49"/>
  <c r="C41" i="49"/>
  <c r="F41" i="49" s="1"/>
  <c r="H41" i="49" s="1"/>
  <c r="I41" i="49" s="1"/>
  <c r="J41" i="49" s="1"/>
  <c r="L41" i="49" s="1"/>
  <c r="L40" i="49"/>
  <c r="E40" i="49"/>
  <c r="C40" i="49"/>
  <c r="G39" i="49"/>
  <c r="E39" i="49"/>
  <c r="C39" i="49"/>
  <c r="F39" i="49" s="1"/>
  <c r="H39" i="49" s="1"/>
  <c r="I39" i="49" s="1"/>
  <c r="J39" i="49" s="1"/>
  <c r="L39" i="49" s="1"/>
  <c r="G38" i="49"/>
  <c r="E38" i="49"/>
  <c r="C38" i="49"/>
  <c r="D38" i="49" s="1"/>
  <c r="G37" i="49"/>
  <c r="E37" i="49"/>
  <c r="C37" i="49"/>
  <c r="G36" i="49"/>
  <c r="E36" i="49"/>
  <c r="C36" i="49"/>
  <c r="F36" i="49" s="1"/>
  <c r="H36" i="49" s="1"/>
  <c r="I36" i="49" s="1"/>
  <c r="J36" i="49" s="1"/>
  <c r="L36" i="49" s="1"/>
  <c r="G35" i="49"/>
  <c r="E35" i="49"/>
  <c r="C35" i="49"/>
  <c r="D35" i="49" s="1"/>
  <c r="G34" i="49"/>
  <c r="E34" i="49"/>
  <c r="C34" i="49"/>
  <c r="F34" i="49" s="1"/>
  <c r="H34" i="49" s="1"/>
  <c r="I34" i="49" s="1"/>
  <c r="J34" i="49" s="1"/>
  <c r="L34" i="49" s="1"/>
  <c r="G33" i="49"/>
  <c r="E33" i="49"/>
  <c r="C33" i="49"/>
  <c r="F33" i="49" s="1"/>
  <c r="G32" i="49"/>
  <c r="E32" i="49"/>
  <c r="C32" i="49"/>
  <c r="D32" i="49" s="1"/>
  <c r="G31" i="49"/>
  <c r="E31" i="49"/>
  <c r="C31" i="49"/>
  <c r="L30" i="49"/>
  <c r="E30" i="49"/>
  <c r="C30" i="49"/>
  <c r="G29" i="49"/>
  <c r="E29" i="49"/>
  <c r="C29" i="49"/>
  <c r="D29" i="49" s="1"/>
  <c r="G28" i="49"/>
  <c r="E28" i="49"/>
  <c r="C28" i="49"/>
  <c r="F28" i="49" s="1"/>
  <c r="I27" i="49"/>
  <c r="J27" i="49" s="1"/>
  <c r="L27" i="49" s="1"/>
  <c r="G27" i="49"/>
  <c r="E27" i="49"/>
  <c r="C27" i="49"/>
  <c r="L26" i="49"/>
  <c r="E26" i="49"/>
  <c r="C26" i="49"/>
  <c r="G25" i="49"/>
  <c r="E25" i="49"/>
  <c r="C25" i="49"/>
  <c r="G24" i="49"/>
  <c r="E24" i="49"/>
  <c r="C24" i="49"/>
  <c r="F24" i="49" s="1"/>
  <c r="H24" i="49" s="1"/>
  <c r="I24" i="49" s="1"/>
  <c r="J24" i="49" s="1"/>
  <c r="L24" i="49" s="1"/>
  <c r="G23" i="49"/>
  <c r="E23" i="49"/>
  <c r="C23" i="49"/>
  <c r="D23" i="49" s="1"/>
  <c r="G22" i="49"/>
  <c r="E22" i="49"/>
  <c r="C22" i="49"/>
  <c r="D22" i="49" s="1"/>
  <c r="G21" i="49"/>
  <c r="E21" i="49"/>
  <c r="C21" i="49"/>
  <c r="F21" i="49" s="1"/>
  <c r="H21" i="49" s="1"/>
  <c r="I21" i="49" s="1"/>
  <c r="J21" i="49" s="1"/>
  <c r="L21" i="49" s="1"/>
  <c r="G20" i="49"/>
  <c r="E20" i="49"/>
  <c r="C20" i="49"/>
  <c r="F20" i="49" s="1"/>
  <c r="H20" i="49" s="1"/>
  <c r="I20" i="49" s="1"/>
  <c r="J20" i="49" s="1"/>
  <c r="L20" i="49" s="1"/>
  <c r="G19" i="49"/>
  <c r="E19" i="49"/>
  <c r="C19" i="49"/>
  <c r="G18" i="49"/>
  <c r="E18" i="49"/>
  <c r="C18" i="49"/>
  <c r="D18" i="49" s="1"/>
  <c r="L17" i="49"/>
  <c r="E17" i="49"/>
  <c r="C17" i="49"/>
  <c r="G16" i="49"/>
  <c r="E16" i="49"/>
  <c r="C16" i="49"/>
  <c r="G15" i="49"/>
  <c r="E15" i="49"/>
  <c r="C15" i="49"/>
  <c r="D15" i="49" s="1"/>
  <c r="G14" i="49"/>
  <c r="E14" i="49"/>
  <c r="C14" i="49"/>
  <c r="G13" i="49"/>
  <c r="E13" i="49"/>
  <c r="C13" i="49"/>
  <c r="F13" i="49" s="1"/>
  <c r="H13" i="49" s="1"/>
  <c r="I13" i="49" s="1"/>
  <c r="G12" i="49"/>
  <c r="E12" i="49"/>
  <c r="C12" i="49"/>
  <c r="G11" i="49"/>
  <c r="E11" i="49"/>
  <c r="C11" i="49"/>
  <c r="F11" i="49" s="1"/>
  <c r="H11" i="49" s="1"/>
  <c r="I11" i="49" s="1"/>
  <c r="J11" i="49" s="1"/>
  <c r="L11" i="49" s="1"/>
  <c r="G10" i="49"/>
  <c r="E10" i="49"/>
  <c r="C10" i="49"/>
  <c r="G9" i="49"/>
  <c r="E9" i="49"/>
  <c r="C9" i="49"/>
  <c r="C4" i="49"/>
  <c r="C3" i="49"/>
  <c r="C2" i="49"/>
  <c r="F64" i="49" l="1"/>
  <c r="H64" i="49" s="1"/>
  <c r="I64" i="49" s="1"/>
  <c r="J64" i="49" s="1"/>
  <c r="L64" i="49" s="1"/>
  <c r="F10" i="49"/>
  <c r="F29" i="49"/>
  <c r="H29" i="49" s="1"/>
  <c r="I29" i="49" s="1"/>
  <c r="J29" i="49" s="1"/>
  <c r="L29" i="49" s="1"/>
  <c r="D47" i="49"/>
  <c r="F15" i="49"/>
  <c r="H15" i="49" s="1"/>
  <c r="I15" i="49" s="1"/>
  <c r="J15" i="49" s="1"/>
  <c r="L15" i="49" s="1"/>
  <c r="D34" i="49"/>
  <c r="D39" i="49"/>
  <c r="D11" i="49"/>
  <c r="F38" i="49"/>
  <c r="H38" i="49" s="1"/>
  <c r="I38" i="49" s="1"/>
  <c r="J38" i="49" s="1"/>
  <c r="L38" i="49" s="1"/>
  <c r="F22" i="49"/>
  <c r="H22" i="49" s="1"/>
  <c r="I22" i="49" s="1"/>
  <c r="J22" i="49" s="1"/>
  <c r="L22" i="49" s="1"/>
  <c r="D53" i="49"/>
  <c r="D61" i="49"/>
  <c r="D20" i="49"/>
  <c r="F46" i="49"/>
  <c r="H46" i="49" s="1"/>
  <c r="I46" i="49" s="1"/>
  <c r="J46" i="49" s="1"/>
  <c r="L46" i="49" s="1"/>
  <c r="F57" i="49"/>
  <c r="H57" i="49" s="1"/>
  <c r="I57" i="49" s="1"/>
  <c r="J57" i="49" s="1"/>
  <c r="L57" i="49" s="1"/>
  <c r="F65" i="49"/>
  <c r="H65" i="49" s="1"/>
  <c r="I65" i="49" s="1"/>
  <c r="J65" i="49" s="1"/>
  <c r="L65" i="49" s="1"/>
  <c r="F67" i="49"/>
  <c r="H67" i="49" s="1"/>
  <c r="I67" i="49" s="1"/>
  <c r="J67" i="49" s="1"/>
  <c r="L67" i="49" s="1"/>
  <c r="F18" i="49"/>
  <c r="H18" i="49" s="1"/>
  <c r="I18" i="49" s="1"/>
  <c r="J18" i="49" s="1"/>
  <c r="L18" i="49" s="1"/>
  <c r="F42" i="49"/>
  <c r="H42" i="49" s="1"/>
  <c r="I42" i="49" s="1"/>
  <c r="J42" i="49" s="1"/>
  <c r="L42" i="49" s="1"/>
  <c r="F50" i="49"/>
  <c r="H50" i="49" s="1"/>
  <c r="I50" i="49" s="1"/>
  <c r="J50" i="49" s="1"/>
  <c r="L50" i="49" s="1"/>
  <c r="J13" i="49"/>
  <c r="L13" i="49" s="1"/>
  <c r="H10" i="49"/>
  <c r="I10" i="49" s="1"/>
  <c r="J10" i="49" s="1"/>
  <c r="L10" i="49" s="1"/>
  <c r="H28" i="49"/>
  <c r="I28" i="49" s="1"/>
  <c r="J28" i="49" s="1"/>
  <c r="L28" i="49" s="1"/>
  <c r="H33" i="49"/>
  <c r="I33" i="49" s="1"/>
  <c r="J33" i="49" s="1"/>
  <c r="L33" i="49" s="1"/>
  <c r="F12" i="49"/>
  <c r="H12" i="49" s="1"/>
  <c r="I12" i="49" s="1"/>
  <c r="J12" i="49" s="1"/>
  <c r="L12" i="49" s="1"/>
  <c r="D12" i="49"/>
  <c r="F27" i="49"/>
  <c r="D27" i="49"/>
  <c r="F9" i="49"/>
  <c r="H9" i="49" s="1"/>
  <c r="I9" i="49" s="1"/>
  <c r="J9" i="49" s="1"/>
  <c r="L9" i="49" s="1"/>
  <c r="D9" i="49"/>
  <c r="D25" i="49"/>
  <c r="F25" i="49"/>
  <c r="H25" i="49" s="1"/>
  <c r="I25" i="49" s="1"/>
  <c r="J25" i="49" s="1"/>
  <c r="L25" i="49" s="1"/>
  <c r="D44" i="49"/>
  <c r="D60" i="49"/>
  <c r="F60" i="49"/>
  <c r="H60" i="49" s="1"/>
  <c r="I60" i="49" s="1"/>
  <c r="J60" i="49" s="1"/>
  <c r="L60" i="49" s="1"/>
  <c r="D14" i="49"/>
  <c r="F19" i="49"/>
  <c r="H19" i="49" s="1"/>
  <c r="I19" i="49" s="1"/>
  <c r="J19" i="49" s="1"/>
  <c r="L19" i="49" s="1"/>
  <c r="F16" i="49"/>
  <c r="H16" i="49" s="1"/>
  <c r="I16" i="49" s="1"/>
  <c r="J16" i="49" s="1"/>
  <c r="L16" i="49" s="1"/>
  <c r="D19" i="49"/>
  <c r="D24" i="49"/>
  <c r="F44" i="49"/>
  <c r="H44" i="49" s="1"/>
  <c r="I44" i="49" s="1"/>
  <c r="J44" i="49" s="1"/>
  <c r="L44" i="49" s="1"/>
  <c r="D45" i="49"/>
  <c r="F45" i="49"/>
  <c r="F59" i="49"/>
  <c r="H59" i="49" s="1"/>
  <c r="I59" i="49" s="1"/>
  <c r="J59" i="49" s="1"/>
  <c r="L59" i="49" s="1"/>
  <c r="F31" i="49"/>
  <c r="H31" i="49" s="1"/>
  <c r="I31" i="49" s="1"/>
  <c r="J31" i="49" s="1"/>
  <c r="L31" i="49" s="1"/>
  <c r="D31" i="49"/>
  <c r="F51" i="49"/>
  <c r="H51" i="49" s="1"/>
  <c r="I51" i="49" s="1"/>
  <c r="J51" i="49" s="1"/>
  <c r="L51" i="49" s="1"/>
  <c r="D51" i="49"/>
  <c r="F63" i="49"/>
  <c r="H63" i="49" s="1"/>
  <c r="I63" i="49" s="1"/>
  <c r="J63" i="49" s="1"/>
  <c r="L63" i="49" s="1"/>
  <c r="D63" i="49"/>
  <c r="D21" i="49"/>
  <c r="D28" i="49"/>
  <c r="D66" i="49"/>
  <c r="F66" i="49"/>
  <c r="H66" i="49" s="1"/>
  <c r="I66" i="49" s="1"/>
  <c r="J66" i="49" s="1"/>
  <c r="L66" i="49" s="1"/>
  <c r="J54" i="49"/>
  <c r="L54" i="49" s="1"/>
  <c r="D10" i="49"/>
  <c r="D13" i="49"/>
  <c r="F14" i="49"/>
  <c r="H14" i="49" s="1"/>
  <c r="I14" i="49" s="1"/>
  <c r="J14" i="49" s="1"/>
  <c r="L14" i="49" s="1"/>
  <c r="D16" i="49"/>
  <c r="F23" i="49"/>
  <c r="H23" i="49" s="1"/>
  <c r="I23" i="49" s="1"/>
  <c r="J23" i="49" s="1"/>
  <c r="L23" i="49" s="1"/>
  <c r="F32" i="49"/>
  <c r="H32" i="49" s="1"/>
  <c r="I32" i="49" s="1"/>
  <c r="J32" i="49" s="1"/>
  <c r="L32" i="49" s="1"/>
  <c r="F35" i="49"/>
  <c r="H35" i="49" s="1"/>
  <c r="I35" i="49" s="1"/>
  <c r="J35" i="49" s="1"/>
  <c r="L35" i="49" s="1"/>
  <c r="D37" i="49"/>
  <c r="F37" i="49"/>
  <c r="H37" i="49" s="1"/>
  <c r="I37" i="49" s="1"/>
  <c r="J37" i="49" s="1"/>
  <c r="L37" i="49" s="1"/>
  <c r="D41" i="49"/>
  <c r="D49" i="49"/>
  <c r="D54" i="49"/>
  <c r="F54" i="49"/>
  <c r="F56" i="49"/>
  <c r="H56" i="49" s="1"/>
  <c r="I56" i="49" s="1"/>
  <c r="J56" i="49" s="1"/>
  <c r="L56" i="49" s="1"/>
  <c r="D56" i="49"/>
  <c r="D64" i="49"/>
  <c r="D69" i="49"/>
  <c r="D33" i="49"/>
  <c r="D36" i="49"/>
  <c r="F43" i="49"/>
  <c r="H43" i="49" s="1"/>
  <c r="I43" i="49" s="1"/>
  <c r="J43" i="49" s="1"/>
  <c r="L43" i="49" s="1"/>
  <c r="D46" i="49"/>
  <c r="F72" i="49"/>
  <c r="H72" i="49" s="1"/>
  <c r="I72" i="49" s="1"/>
  <c r="J72" i="49" s="1"/>
  <c r="L72" i="49" s="1"/>
  <c r="F58" i="49"/>
  <c r="H58" i="49" s="1"/>
  <c r="I58" i="49" s="1"/>
  <c r="J58" i="49" s="1"/>
  <c r="L58" i="49" s="1"/>
  <c r="F71" i="49"/>
  <c r="H71" i="49" s="1"/>
  <c r="I71" i="49" s="1"/>
  <c r="J71" i="49" s="1"/>
  <c r="L71" i="49" s="1"/>
  <c r="I5" i="5" l="1"/>
  <c r="M12" i="5"/>
  <c r="O12" i="5"/>
  <c r="O65" i="5" l="1"/>
  <c r="O64" i="5"/>
  <c r="O62" i="5"/>
  <c r="O60" i="5"/>
  <c r="O59" i="5"/>
  <c r="O58" i="5"/>
  <c r="O57" i="5"/>
  <c r="O56" i="5"/>
  <c r="O55" i="5"/>
  <c r="O54" i="5"/>
  <c r="O53" i="5"/>
  <c r="O52" i="5"/>
  <c r="O51" i="5"/>
  <c r="O50" i="5"/>
  <c r="O48" i="5"/>
  <c r="O47" i="5"/>
  <c r="O45" i="5"/>
  <c r="O44" i="5"/>
  <c r="O43" i="5"/>
  <c r="O41" i="5"/>
  <c r="O40" i="5"/>
  <c r="O39" i="5"/>
  <c r="O38" i="5"/>
  <c r="O37" i="5"/>
  <c r="O36" i="5"/>
  <c r="O35" i="5"/>
  <c r="O33" i="5"/>
  <c r="O32" i="5"/>
  <c r="O31" i="5"/>
  <c r="O30" i="5"/>
  <c r="O29" i="5"/>
  <c r="O28" i="5"/>
  <c r="O27" i="5"/>
  <c r="O26" i="5"/>
  <c r="O25" i="5"/>
  <c r="O23" i="5"/>
  <c r="O22" i="5"/>
  <c r="O21" i="5"/>
  <c r="O19" i="5"/>
  <c r="O18" i="5"/>
  <c r="O17" i="5"/>
  <c r="O16" i="5"/>
  <c r="O15" i="5"/>
  <c r="O14" i="5"/>
  <c r="O13" i="5"/>
  <c r="O10" i="5"/>
  <c r="O9" i="5"/>
  <c r="O8" i="5"/>
  <c r="O7" i="5"/>
  <c r="O6" i="5"/>
  <c r="O5" i="5"/>
  <c r="O4" i="5"/>
  <c r="O3" i="5"/>
  <c r="S73" i="45" l="1"/>
  <c r="O73" i="45"/>
  <c r="S72" i="45"/>
  <c r="O72" i="45"/>
  <c r="S70" i="45"/>
  <c r="O70" i="45"/>
  <c r="S67" i="45"/>
  <c r="O67" i="45"/>
  <c r="S66" i="45"/>
  <c r="O66" i="45"/>
  <c r="S65" i="45"/>
  <c r="O65" i="45"/>
  <c r="S64" i="45"/>
  <c r="O64" i="45"/>
  <c r="S63" i="45"/>
  <c r="O63" i="45"/>
  <c r="S62" i="45"/>
  <c r="O62" i="45"/>
  <c r="S61" i="45"/>
  <c r="O61" i="45"/>
  <c r="S60" i="45"/>
  <c r="O60" i="45"/>
  <c r="S59" i="45"/>
  <c r="O59" i="45"/>
  <c r="S58" i="45"/>
  <c r="O58" i="45"/>
  <c r="S57" i="45"/>
  <c r="O57" i="45"/>
  <c r="S56" i="45"/>
  <c r="O56" i="45"/>
  <c r="S55" i="45"/>
  <c r="O55" i="45"/>
  <c r="S53" i="45"/>
  <c r="O53" i="45"/>
  <c r="S52" i="45"/>
  <c r="O52" i="45"/>
  <c r="S49" i="45"/>
  <c r="O49" i="45"/>
  <c r="S48" i="45"/>
  <c r="O48" i="45"/>
  <c r="S47" i="45"/>
  <c r="O47" i="45"/>
  <c r="S45" i="45"/>
  <c r="O45" i="45"/>
  <c r="S44" i="45"/>
  <c r="O44" i="45"/>
  <c r="S43" i="45"/>
  <c r="O43" i="45"/>
  <c r="S42" i="45"/>
  <c r="O42" i="45"/>
  <c r="S41" i="45"/>
  <c r="O41" i="45"/>
  <c r="S40" i="45"/>
  <c r="O40" i="45"/>
  <c r="S39" i="45"/>
  <c r="O39" i="45"/>
  <c r="S32" i="45"/>
  <c r="O32" i="45"/>
  <c r="S31" i="45"/>
  <c r="O31" i="45"/>
  <c r="S30" i="45"/>
  <c r="O30" i="45"/>
  <c r="M3" i="5" l="1"/>
  <c r="K12" i="5" l="1"/>
  <c r="I12" i="5"/>
  <c r="G12" i="5"/>
  <c r="E12" i="5"/>
  <c r="C12" i="5"/>
  <c r="C18" i="5" l="1"/>
  <c r="E18" i="5"/>
  <c r="G18" i="5"/>
  <c r="I18" i="5"/>
  <c r="K18" i="5"/>
  <c r="M18" i="5"/>
  <c r="C19" i="5"/>
  <c r="E19" i="5"/>
  <c r="G19" i="5"/>
  <c r="I19" i="5"/>
  <c r="K19" i="5"/>
  <c r="M19" i="5"/>
  <c r="B10" i="24" l="1"/>
  <c r="C10" i="24"/>
  <c r="D10" i="24"/>
  <c r="E10" i="24"/>
  <c r="B11" i="24"/>
  <c r="C11" i="24"/>
  <c r="D11" i="24"/>
  <c r="E11" i="24"/>
  <c r="C9" i="24"/>
  <c r="D9" i="24"/>
  <c r="E9" i="24"/>
  <c r="B9" i="24"/>
  <c r="M65" i="5" l="1"/>
  <c r="K65" i="5"/>
  <c r="I65" i="5"/>
  <c r="G65" i="5"/>
  <c r="E65" i="5"/>
  <c r="C65" i="5"/>
  <c r="M64" i="5"/>
  <c r="K64" i="5"/>
  <c r="I64" i="5"/>
  <c r="G64" i="5"/>
  <c r="E64" i="5"/>
  <c r="C64" i="5"/>
  <c r="M62" i="5" l="1"/>
  <c r="M60" i="5"/>
  <c r="M59" i="5"/>
  <c r="M58" i="5"/>
  <c r="M57" i="5"/>
  <c r="M56" i="5"/>
  <c r="M55" i="5"/>
  <c r="M54" i="5"/>
  <c r="M53" i="5"/>
  <c r="M52" i="5"/>
  <c r="M51" i="5"/>
  <c r="M50" i="5"/>
  <c r="M48" i="5"/>
  <c r="M47" i="5"/>
  <c r="M45" i="5"/>
  <c r="M44" i="5"/>
  <c r="M43" i="5"/>
  <c r="M41" i="5"/>
  <c r="M40" i="5"/>
  <c r="M39" i="5"/>
  <c r="M38" i="5"/>
  <c r="M37" i="5"/>
  <c r="M36" i="5"/>
  <c r="M35" i="5"/>
  <c r="M33" i="5"/>
  <c r="M32" i="5"/>
  <c r="M31" i="5"/>
  <c r="M30" i="5"/>
  <c r="M29" i="5"/>
  <c r="M28" i="5"/>
  <c r="M27" i="5"/>
  <c r="M26" i="5"/>
  <c r="M25" i="5"/>
  <c r="M23" i="5"/>
  <c r="M22" i="5"/>
  <c r="M21" i="5"/>
  <c r="M17" i="5"/>
  <c r="M16" i="5"/>
  <c r="M15" i="5"/>
  <c r="M14" i="5"/>
  <c r="M13" i="5"/>
  <c r="M5" i="5"/>
  <c r="M6" i="5"/>
  <c r="M7" i="5"/>
  <c r="M8" i="5"/>
  <c r="M9" i="5"/>
  <c r="M10" i="5"/>
  <c r="M4" i="5"/>
  <c r="K62" i="5"/>
  <c r="K60" i="5"/>
  <c r="K59" i="5"/>
  <c r="K58" i="5"/>
  <c r="K57" i="5"/>
  <c r="K56" i="5"/>
  <c r="K55" i="5"/>
  <c r="K54" i="5"/>
  <c r="K53" i="5"/>
  <c r="K52" i="5"/>
  <c r="K51" i="5"/>
  <c r="K50" i="5"/>
  <c r="K48" i="5"/>
  <c r="K47" i="5"/>
  <c r="K45" i="5"/>
  <c r="K44" i="5"/>
  <c r="K43" i="5"/>
  <c r="K41" i="5"/>
  <c r="K40" i="5"/>
  <c r="K39" i="5"/>
  <c r="K38" i="5"/>
  <c r="K37" i="5"/>
  <c r="K36" i="5"/>
  <c r="K35" i="5"/>
  <c r="K33" i="5"/>
  <c r="K32" i="5"/>
  <c r="K31" i="5"/>
  <c r="K30" i="5"/>
  <c r="K29" i="5"/>
  <c r="K28" i="5"/>
  <c r="K27" i="5"/>
  <c r="K26" i="5"/>
  <c r="K25" i="5"/>
  <c r="K23" i="5"/>
  <c r="K22" i="5"/>
  <c r="K21" i="5"/>
  <c r="K17" i="5"/>
  <c r="K16" i="5"/>
  <c r="K15" i="5"/>
  <c r="K14" i="5"/>
  <c r="K13" i="5"/>
  <c r="K10" i="5"/>
  <c r="K9" i="5"/>
  <c r="K8" i="5"/>
  <c r="K7" i="5"/>
  <c r="K6" i="5"/>
  <c r="K5" i="5"/>
  <c r="K4" i="5"/>
  <c r="I33" i="5"/>
  <c r="G33" i="5"/>
  <c r="E33" i="5"/>
  <c r="C33" i="5"/>
  <c r="I60" i="5" l="1"/>
  <c r="G60" i="5"/>
  <c r="E60" i="5"/>
  <c r="C60" i="5"/>
  <c r="I59" i="5"/>
  <c r="G59" i="5"/>
  <c r="E59" i="5"/>
  <c r="C59" i="5"/>
  <c r="I58" i="5"/>
  <c r="G58" i="5"/>
  <c r="E58" i="5"/>
  <c r="C58" i="5"/>
  <c r="I57" i="5"/>
  <c r="G57" i="5"/>
  <c r="E57" i="5"/>
  <c r="C57" i="5"/>
  <c r="I56" i="5"/>
  <c r="G56" i="5"/>
  <c r="E56" i="5"/>
  <c r="C56" i="5"/>
  <c r="I55" i="5"/>
  <c r="G55" i="5"/>
  <c r="E55" i="5"/>
  <c r="C55" i="5"/>
  <c r="I54" i="5"/>
  <c r="G54" i="5"/>
  <c r="E54" i="5"/>
  <c r="C54" i="5"/>
  <c r="I53" i="5"/>
  <c r="G53" i="5"/>
  <c r="E53" i="5"/>
  <c r="C53" i="5"/>
  <c r="I52" i="5"/>
  <c r="G52" i="5"/>
  <c r="E52" i="5"/>
  <c r="C52" i="5"/>
  <c r="I51" i="5"/>
  <c r="G51" i="5"/>
  <c r="E51" i="5"/>
  <c r="C51" i="5"/>
  <c r="I48" i="5"/>
  <c r="G48" i="5"/>
  <c r="E48" i="5"/>
  <c r="C48" i="5"/>
  <c r="E47" i="5"/>
  <c r="I45" i="5"/>
  <c r="G45" i="5"/>
  <c r="E45" i="5"/>
  <c r="C45" i="5"/>
  <c r="I44" i="5"/>
  <c r="G44" i="5"/>
  <c r="E44" i="5"/>
  <c r="C44" i="5"/>
  <c r="I41" i="5"/>
  <c r="G41" i="5"/>
  <c r="E41" i="5"/>
  <c r="C41" i="5"/>
  <c r="I40" i="5"/>
  <c r="G40" i="5"/>
  <c r="E40" i="5"/>
  <c r="C40" i="5"/>
  <c r="I39" i="5"/>
  <c r="G39" i="5"/>
  <c r="E39" i="5"/>
  <c r="C39" i="5"/>
  <c r="I38" i="5"/>
  <c r="G38" i="5"/>
  <c r="E38" i="5"/>
  <c r="C38" i="5"/>
  <c r="I37" i="5"/>
  <c r="G37" i="5"/>
  <c r="E37" i="5"/>
  <c r="C37" i="5"/>
  <c r="I36" i="5"/>
  <c r="G36" i="5"/>
  <c r="E36" i="5"/>
  <c r="C36" i="5"/>
  <c r="I35" i="5"/>
  <c r="G35" i="5"/>
  <c r="E35" i="5"/>
  <c r="C35" i="5"/>
  <c r="I32" i="5"/>
  <c r="G32" i="5"/>
  <c r="E32" i="5"/>
  <c r="C32" i="5"/>
  <c r="I31" i="5"/>
  <c r="G31" i="5"/>
  <c r="E31" i="5"/>
  <c r="C31" i="5"/>
  <c r="I30" i="5"/>
  <c r="G30" i="5"/>
  <c r="E30" i="5"/>
  <c r="C30" i="5"/>
  <c r="I29" i="5"/>
  <c r="G29" i="5"/>
  <c r="E29" i="5"/>
  <c r="C29" i="5"/>
  <c r="I28" i="5"/>
  <c r="G28" i="5"/>
  <c r="E28" i="5"/>
  <c r="C28" i="5"/>
  <c r="I27" i="5"/>
  <c r="G27" i="5"/>
  <c r="E27" i="5"/>
  <c r="C27" i="5"/>
  <c r="I26" i="5"/>
  <c r="G26" i="5"/>
  <c r="E26" i="5"/>
  <c r="C26" i="5"/>
  <c r="I23" i="5"/>
  <c r="G23" i="5"/>
  <c r="E23" i="5"/>
  <c r="C23" i="5"/>
  <c r="I22" i="5"/>
  <c r="G22" i="5"/>
  <c r="E22" i="5"/>
  <c r="C22" i="5"/>
  <c r="I17" i="5"/>
  <c r="G17" i="5"/>
  <c r="E17" i="5"/>
  <c r="C17" i="5"/>
  <c r="I16" i="5"/>
  <c r="G16" i="5"/>
  <c r="E16" i="5"/>
  <c r="C16" i="5"/>
  <c r="I15" i="5"/>
  <c r="G15" i="5"/>
  <c r="E15" i="5"/>
  <c r="C15" i="5"/>
  <c r="I14" i="5"/>
  <c r="G14" i="5"/>
  <c r="E14" i="5"/>
  <c r="C14" i="5"/>
  <c r="I13" i="5"/>
  <c r="G13" i="5"/>
  <c r="E13" i="5"/>
  <c r="C13" i="5"/>
  <c r="I10" i="5"/>
  <c r="G10" i="5"/>
  <c r="E10" i="5"/>
  <c r="C10" i="5"/>
  <c r="I9" i="5"/>
  <c r="G9" i="5"/>
  <c r="E9" i="5"/>
  <c r="C9" i="5"/>
  <c r="I8" i="5"/>
  <c r="G8" i="5"/>
  <c r="E8" i="5"/>
  <c r="C8" i="5"/>
  <c r="I7" i="5"/>
  <c r="G7" i="5"/>
  <c r="E7" i="5"/>
  <c r="C7" i="5"/>
  <c r="I6" i="5"/>
  <c r="I21" i="5"/>
  <c r="I25" i="5"/>
  <c r="I43" i="5"/>
  <c r="I47" i="5"/>
  <c r="I50" i="5"/>
  <c r="I62" i="5"/>
  <c r="G5" i="5"/>
  <c r="G6" i="5"/>
  <c r="G21" i="5"/>
  <c r="G25" i="5"/>
  <c r="G43" i="5"/>
  <c r="G47" i="5"/>
  <c r="G50" i="5"/>
  <c r="G62" i="5"/>
  <c r="E5" i="5"/>
  <c r="E6" i="5"/>
  <c r="E21" i="5"/>
  <c r="E25" i="5"/>
  <c r="E43" i="5"/>
  <c r="E50" i="5"/>
  <c r="E62" i="5"/>
  <c r="C5" i="5"/>
  <c r="C6" i="5"/>
  <c r="C21" i="5"/>
  <c r="C25" i="5"/>
  <c r="C43" i="5"/>
  <c r="C47" i="5"/>
  <c r="C50" i="5"/>
  <c r="C62" i="5"/>
  <c r="I4" i="5"/>
  <c r="G4" i="5"/>
  <c r="E4" i="5"/>
  <c r="C4" i="5"/>
</calcChain>
</file>

<file path=xl/sharedStrings.xml><?xml version="1.0" encoding="utf-8"?>
<sst xmlns="http://schemas.openxmlformats.org/spreadsheetml/2006/main" count="425" uniqueCount="202">
  <si>
    <t xml:space="preserve">COBALT LT 1.8N MT </t>
  </si>
  <si>
    <t>COBALT LTZ 1.8N MT</t>
  </si>
  <si>
    <t>COBALT LTZ 1.8N AT</t>
  </si>
  <si>
    <t>CRUZE 5P 1.4 TURBO LT MT</t>
  </si>
  <si>
    <t>CRUZE 5P 1.4 TURBO LTZ MT</t>
  </si>
  <si>
    <t>CRUZE 5P 1.4 TURBO LTZ AT</t>
  </si>
  <si>
    <t>CRUZE 4P 1.4 TURBO LT MT</t>
  </si>
  <si>
    <t>CRUZE 4P 1.4 TURBO LTZ MT</t>
  </si>
  <si>
    <t>CRUZE 4P 1.4 TURBO LTZ AT</t>
  </si>
  <si>
    <t>SPIN 1.8 N LT MT</t>
  </si>
  <si>
    <t>SPIN 1.8 N LTZ MT</t>
  </si>
  <si>
    <t>SPIN 1.8 N LTZ MT 7 A</t>
  </si>
  <si>
    <t>SPIN 1.8 N LTZ AT 7 A</t>
  </si>
  <si>
    <t>SPIN ACTIV 1.8N LTZ MT</t>
  </si>
  <si>
    <t>SPIN ACTIV 1.8N LTZ AT</t>
  </si>
  <si>
    <t>MONTANA 1.8 LS AA+DIR</t>
  </si>
  <si>
    <t>MONTANA 1.8 LS PACK</t>
  </si>
  <si>
    <t>S10 CS 2.8 4X2 LS</t>
  </si>
  <si>
    <t>S10 CS 2.8 4X4 LS</t>
  </si>
  <si>
    <t>S10 CD 2.8 TD 4X2 LS</t>
  </si>
  <si>
    <t>S10 CD 2.8 TD 4X4 LS</t>
  </si>
  <si>
    <t>S10 CD 2.8 TD 4X2 LT</t>
  </si>
  <si>
    <t>S10 CD 2.8 TD 4X4 LT</t>
  </si>
  <si>
    <t>S10 CD 2.8 TD 4X4 LTZ AT</t>
  </si>
  <si>
    <t>S10 CD 2.8 TD 4X2 HC</t>
  </si>
  <si>
    <t>S10 CD 2.8TD 4X4 HC MT</t>
  </si>
  <si>
    <t>S10 CD 2.8TD 4X4 HC AT</t>
  </si>
  <si>
    <t>TRAILBLAZER 2.8 CTDI 4X4 LTZ AT</t>
  </si>
  <si>
    <t>%</t>
  </si>
  <si>
    <t>2u-4u</t>
  </si>
  <si>
    <t>11u-20u</t>
  </si>
  <si>
    <t>21u-50u</t>
  </si>
  <si>
    <t>1u</t>
  </si>
  <si>
    <t>Bonificacion</t>
  </si>
  <si>
    <t>MODELO</t>
  </si>
  <si>
    <t>SPIN ACTIV 1.8 N LTZ AT 7 A</t>
  </si>
  <si>
    <t>5u-9u</t>
  </si>
  <si>
    <t>Flete</t>
  </si>
  <si>
    <t>Formularios</t>
  </si>
  <si>
    <t>10u</t>
  </si>
  <si>
    <t>Volumen</t>
  </si>
  <si>
    <t>Modelo/Version</t>
  </si>
  <si>
    <t>CENTRO</t>
  </si>
  <si>
    <t>OESTE</t>
  </si>
  <si>
    <t>NORTE</t>
  </si>
  <si>
    <t>SUR</t>
  </si>
  <si>
    <t>ONIX</t>
  </si>
  <si>
    <t>RESTO</t>
  </si>
  <si>
    <t>PPNeto</t>
  </si>
  <si>
    <t>CRUZE 4P 1.4 TURBO LS</t>
  </si>
  <si>
    <t>Adicional 1-10</t>
  </si>
  <si>
    <t>Adicional 11-20</t>
  </si>
  <si>
    <t>Adicional 21-50</t>
  </si>
  <si>
    <t xml:space="preserve">Valor Total Flete + Form. </t>
  </si>
  <si>
    <t xml:space="preserve">Form. </t>
  </si>
  <si>
    <t xml:space="preserve">Bonif. </t>
  </si>
  <si>
    <t>EQUINOX 1.5 TURBO FWD</t>
  </si>
  <si>
    <t>EQUINOX 1.5 TURBO PREMIER AWD</t>
  </si>
  <si>
    <t>No Disponible</t>
  </si>
  <si>
    <t>0-30 Días</t>
  </si>
  <si>
    <t>Disponibilidad</t>
  </si>
  <si>
    <t>S10 CD 2.8 TD 4X2 LTZ MT</t>
  </si>
  <si>
    <t>valor  corp. neto</t>
  </si>
  <si>
    <t xml:space="preserve">valor corp. neto menos bonif. </t>
  </si>
  <si>
    <t>valor vta corp. c/IVA</t>
  </si>
  <si>
    <t>Factura GM
Valor + Flete (zona Centro)</t>
  </si>
  <si>
    <t>Fltete</t>
  </si>
  <si>
    <t>onix</t>
  </si>
  <si>
    <t>resto</t>
  </si>
  <si>
    <t>s10/Montana</t>
  </si>
  <si>
    <t>importe</t>
  </si>
  <si>
    <t>Equinox/S10/Trailb</t>
  </si>
  <si>
    <t>REGION</t>
  </si>
  <si>
    <t>Modelo</t>
  </si>
  <si>
    <t>Nacionales</t>
  </si>
  <si>
    <t>Importados</t>
  </si>
  <si>
    <t>ONIX JOY 1.4 N MT BLACK</t>
  </si>
  <si>
    <t>ONIX JOY PLUS 1.4 N MT BLACK</t>
  </si>
  <si>
    <t>ONIX 1.2</t>
  </si>
  <si>
    <t>ONIX 1.2 LT</t>
  </si>
  <si>
    <t>ONIX 1.2 LT TECH</t>
  </si>
  <si>
    <t>ONIX 1.2 LT TECH C/ ONSTAR</t>
  </si>
  <si>
    <t>ONIX 1.0T PREMIER I MT</t>
  </si>
  <si>
    <t>ONIX 1.0T PREMIER II AT</t>
  </si>
  <si>
    <t>ONIX PLUS 1.2</t>
  </si>
  <si>
    <t>ONIX PLUS 1.2 LT</t>
  </si>
  <si>
    <t>ONIX PLUS 1.2 LT TECH</t>
  </si>
  <si>
    <t>ONIX PLUS 1.2 LT TECH C/ ONSTAR</t>
  </si>
  <si>
    <t>ONIX PLUS 1.0T PREMIER I MT</t>
  </si>
  <si>
    <t>ONIX PLUS 1.0T PREMIER II AT</t>
  </si>
  <si>
    <t>CRUZE 5P 1.4T PREMIER II AT</t>
  </si>
  <si>
    <t>CRUZE 4P 1.4T PREMIER II AT</t>
  </si>
  <si>
    <t>TRACKER FWD PREMIER MT</t>
  </si>
  <si>
    <t>TRACKER AWD PREMIER AT</t>
  </si>
  <si>
    <t>TRACKER AWD PREMIER+ AT</t>
  </si>
  <si>
    <t>ONIX JOY PLUS 1.4 N MT</t>
  </si>
  <si>
    <t>Unidades</t>
  </si>
  <si>
    <t xml:space="preserve">Lista </t>
  </si>
  <si>
    <t>iva incluido</t>
  </si>
  <si>
    <t>ONIX JOY 1.4 N MT</t>
  </si>
  <si>
    <t>Impuesto</t>
  </si>
  <si>
    <t>0-60 Días</t>
  </si>
  <si>
    <t>LISTA DE PRECIOS CHEVROLET 3/20</t>
  </si>
  <si>
    <t>GENERAL MOTORS ARGENTINA SRL</t>
  </si>
  <si>
    <t>Esconder Siempre</t>
  </si>
  <si>
    <t>Solo para digitial</t>
  </si>
  <si>
    <t>AÑO MODELO</t>
  </si>
  <si>
    <t>CÓDIGO</t>
  </si>
  <si>
    <t xml:space="preserve">VERSION </t>
  </si>
  <si>
    <t>PRECIO CONCESIONARIO</t>
  </si>
  <si>
    <t>PRECIO PÚBLICO SUGERIDO</t>
  </si>
  <si>
    <t>Vs lista anterior</t>
  </si>
  <si>
    <t>Aumento PIA</t>
  </si>
  <si>
    <t>Check</t>
  </si>
  <si>
    <t>BONIFICACIONES</t>
  </si>
  <si>
    <t>PRECIO PÚBLICO BONIFICADO</t>
  </si>
  <si>
    <t>Neto</t>
  </si>
  <si>
    <t xml:space="preserve">Imp. Int. </t>
  </si>
  <si>
    <t>Total</t>
  </si>
  <si>
    <t>ONIX JOY</t>
  </si>
  <si>
    <t>1JF48-310</t>
  </si>
  <si>
    <t>1JF48-320</t>
  </si>
  <si>
    <t>ONIX JOY PLUS</t>
  </si>
  <si>
    <t>1JF69-305</t>
  </si>
  <si>
    <t>1JF69-310</t>
  </si>
  <si>
    <t>1EC48-500</t>
  </si>
  <si>
    <t>1ED48-510</t>
  </si>
  <si>
    <t>1ED48-520</t>
  </si>
  <si>
    <t>1ED48-530</t>
  </si>
  <si>
    <t>1EE48-550</t>
  </si>
  <si>
    <t>1EE48-560</t>
  </si>
  <si>
    <t>ONIX PLUS</t>
  </si>
  <si>
    <t>1EC69-500</t>
  </si>
  <si>
    <t>1ED69-510</t>
  </si>
  <si>
    <t>1ED69-520</t>
  </si>
  <si>
    <t>1ED69-530</t>
  </si>
  <si>
    <t>1EE69-550</t>
  </si>
  <si>
    <t>1EE69-560</t>
  </si>
  <si>
    <t>COBALT</t>
  </si>
  <si>
    <t>1JP69-110</t>
  </si>
  <si>
    <t>1JP69-112</t>
  </si>
  <si>
    <t>1JP69-114</t>
  </si>
  <si>
    <t>CRUZE</t>
  </si>
  <si>
    <t>1BY68-280</t>
  </si>
  <si>
    <t>1BZ68-310</t>
  </si>
  <si>
    <t>1BY69-210</t>
  </si>
  <si>
    <t>1BZ69-240</t>
  </si>
  <si>
    <t>SPIN</t>
  </si>
  <si>
    <t>2019</t>
  </si>
  <si>
    <t>1JP75-400</t>
  </si>
  <si>
    <t>1JP75-401</t>
  </si>
  <si>
    <t>1JP75-402</t>
  </si>
  <si>
    <t>1JP75-403</t>
  </si>
  <si>
    <t>1JP75-404</t>
  </si>
  <si>
    <t>1JP75-405</t>
  </si>
  <si>
    <t>1JP75-406</t>
  </si>
  <si>
    <t>TRACKER</t>
  </si>
  <si>
    <t>1JC76-070</t>
  </si>
  <si>
    <t>1JC76-080</t>
  </si>
  <si>
    <t>1JC76-090</t>
  </si>
  <si>
    <t>1JC76-050</t>
  </si>
  <si>
    <t>TRACKER FWD PREMIER MIDNIGHT</t>
  </si>
  <si>
    <t>MONTANA</t>
  </si>
  <si>
    <t>1CG80-015</t>
  </si>
  <si>
    <t>1CG80-025</t>
  </si>
  <si>
    <t>S10</t>
  </si>
  <si>
    <t>12L03-100</t>
  </si>
  <si>
    <t>S10 CS 2.8 TD 4X2 LS MT</t>
  </si>
  <si>
    <t>12L03-200</t>
  </si>
  <si>
    <t>S10 CS 2.8 TD 4X4 LS MT</t>
  </si>
  <si>
    <t>12L43-100</t>
  </si>
  <si>
    <t>S10 CD 2.8 TD 4X2 LS MT</t>
  </si>
  <si>
    <t>12L43-110</t>
  </si>
  <si>
    <t>S10 CD 2.8 TD 4X4 LS MT</t>
  </si>
  <si>
    <t>12L43-120</t>
  </si>
  <si>
    <t>S10 CD 2.8 TD 4X2 LT MT</t>
  </si>
  <si>
    <t>12L43-130</t>
  </si>
  <si>
    <t>S10 CD 2.8 TD 4X4 LT MT</t>
  </si>
  <si>
    <t>12L43-140</t>
  </si>
  <si>
    <t>12L43-150</t>
  </si>
  <si>
    <t>12L43-160</t>
  </si>
  <si>
    <t>12L43-180</t>
  </si>
  <si>
    <t>12L43-190</t>
  </si>
  <si>
    <t>S10 CD 2.8 TD 4X2 HC MT</t>
  </si>
  <si>
    <t>12L43-200</t>
  </si>
  <si>
    <t>S10 CD 2.8 TD 4X4 HC MT</t>
  </si>
  <si>
    <t>12L43-210</t>
  </si>
  <si>
    <t>S10 CD 2.8 TD 4X4 HC AT</t>
  </si>
  <si>
    <t>TRAILBLAZER</t>
  </si>
  <si>
    <t>12S06-122</t>
  </si>
  <si>
    <t>TRAILBLAZER 2.8 4X4 LTZ AT</t>
  </si>
  <si>
    <t>EQUINOX</t>
  </si>
  <si>
    <t>1XG26-100</t>
  </si>
  <si>
    <t>1XJ26-200</t>
  </si>
  <si>
    <t xml:space="preserve">Notas: </t>
  </si>
  <si>
    <t>* Los precios son expresados en pesos argentinos</t>
  </si>
  <si>
    <t>** Los totales incluyen impuesto al valor agregado e impuestos internos si correspondieran</t>
  </si>
  <si>
    <t>&gt;100</t>
  </si>
  <si>
    <t>big fleet</t>
  </si>
  <si>
    <t>S10 CD 2.8 TD 4X4 LT AT</t>
  </si>
  <si>
    <t>sin formula</t>
  </si>
  <si>
    <t>Vigencia: 1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</si>
</sst>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_)"/>
    <numFmt numFmtId="167" formatCode="_ &quot;$&quot;\ * #,##0_ ;_ &quot;$&quot;\ * \-#,##0_ ;_ &quot;$&quot;\ * &quot;-&quot;??_ ;_ @_ "/>
    <numFmt numFmtId="168" formatCode="_ * #,##0_ ;_ * \-#,##0_ ;_ * &quot;-&quot;??_ ;_ @_ "/>
    <numFmt numFmtId="169" formatCode="General_)"/>
    <numFmt numFmtId="170" formatCode="_-* #,##0_-;\-* #,##0_-;_-* &quot;-&quot;??_-;_-@_-"/>
    <numFmt numFmtId="171" formatCode="0.0%"/>
    <numFmt numFmtId="172" formatCode="_ &quot;$&quot;\ * #,##0.0_ ;_ &quot;$&quot;\ * \-#,##0.0_ ;_ &quot;$&quot;\ * &quot;-&quot;??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Louis Condensed Demi"/>
    </font>
    <font>
      <sz val="11"/>
      <color theme="0"/>
      <name val="Louis Condensed Demi"/>
    </font>
    <font>
      <sz val="11"/>
      <color theme="1"/>
      <name val="Louis Condensed Demi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Louis Condensed Demi"/>
    </font>
    <font>
      <sz val="10"/>
      <color theme="1"/>
      <name val="Louis Condensed Demi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14"/>
      <name val="Louis Condensed Demi"/>
    </font>
    <font>
      <sz val="10"/>
      <name val="Louis Condensed Demi"/>
    </font>
    <font>
      <sz val="8"/>
      <color theme="1"/>
      <name val="Louis Condensed Demi"/>
    </font>
    <font>
      <sz val="12"/>
      <color theme="0"/>
      <name val="Louis Condensed Demi"/>
    </font>
    <font>
      <sz val="12"/>
      <name val="Louis Condensed Demi"/>
    </font>
    <font>
      <sz val="12"/>
      <color theme="1"/>
      <name val="Louis Condensed Demi"/>
    </font>
    <font>
      <b/>
      <sz val="10"/>
      <name val="Louis Condensed Demi"/>
    </font>
    <font>
      <sz val="9"/>
      <name val="Louis Condensed Demi"/>
    </font>
    <font>
      <i/>
      <sz val="11"/>
      <color theme="1"/>
      <name val="Louis Condensed Demi"/>
    </font>
    <font>
      <i/>
      <sz val="9"/>
      <name val="Louis Condensed Demi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3" fontId="0" fillId="0" borderId="1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168" fontId="0" fillId="8" borderId="1" xfId="3" applyNumberFormat="1" applyFont="1" applyFill="1" applyBorder="1" applyAlignment="1">
      <alignment horizontal="center"/>
    </xf>
    <xf numFmtId="0" fontId="2" fillId="5" borderId="19" xfId="0" applyFont="1" applyFill="1" applyBorder="1"/>
    <xf numFmtId="0" fontId="0" fillId="8" borderId="4" xfId="0" applyFill="1" applyBorder="1" applyAlignment="1">
      <alignment horizontal="center"/>
    </xf>
    <xf numFmtId="168" fontId="0" fillId="8" borderId="26" xfId="3" applyNumberFormat="1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168" fontId="0" fillId="8" borderId="24" xfId="3" applyNumberFormat="1" applyFont="1" applyFill="1" applyBorder="1" applyAlignment="1">
      <alignment horizontal="center"/>
    </xf>
    <xf numFmtId="0" fontId="0" fillId="8" borderId="2" xfId="0" applyFill="1" applyBorder="1"/>
    <xf numFmtId="0" fontId="0" fillId="5" borderId="28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168" fontId="0" fillId="8" borderId="23" xfId="3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3" fontId="0" fillId="0" borderId="8" xfId="0" applyNumberFormat="1" applyFont="1" applyFill="1" applyBorder="1" applyAlignment="1">
      <alignment horizontal="center"/>
    </xf>
    <xf numFmtId="0" fontId="0" fillId="0" borderId="0" xfId="0" applyBorder="1"/>
    <xf numFmtId="0" fontId="9" fillId="0" borderId="7" xfId="0" applyFont="1" applyBorder="1"/>
    <xf numFmtId="0" fontId="9" fillId="0" borderId="27" xfId="0" applyFont="1" applyBorder="1"/>
    <xf numFmtId="0" fontId="9" fillId="0" borderId="4" xfId="0" applyFont="1" applyBorder="1"/>
    <xf numFmtId="0" fontId="9" fillId="0" borderId="26" xfId="0" applyFont="1" applyBorder="1"/>
    <xf numFmtId="0" fontId="9" fillId="0" borderId="5" xfId="0" applyFont="1" applyBorder="1"/>
    <xf numFmtId="0" fontId="9" fillId="0" borderId="25" xfId="0" applyFont="1" applyBorder="1"/>
    <xf numFmtId="0" fontId="8" fillId="3" borderId="32" xfId="0" applyFont="1" applyFill="1" applyBorder="1"/>
    <xf numFmtId="0" fontId="8" fillId="3" borderId="32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3" fontId="2" fillId="6" borderId="36" xfId="0" applyNumberFormat="1" applyFont="1" applyFill="1" applyBorder="1" applyAlignment="1">
      <alignment horizontal="center"/>
    </xf>
    <xf numFmtId="164" fontId="0" fillId="0" borderId="0" xfId="1" applyFont="1"/>
    <xf numFmtId="164" fontId="0" fillId="0" borderId="0" xfId="1" applyFont="1" applyFill="1" applyAlignment="1">
      <alignment horizontal="center"/>
    </xf>
    <xf numFmtId="0" fontId="0" fillId="8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168" fontId="0" fillId="8" borderId="8" xfId="3" applyNumberFormat="1" applyFont="1" applyFill="1" applyBorder="1" applyAlignment="1"/>
    <xf numFmtId="167" fontId="4" fillId="0" borderId="1" xfId="1" applyNumberFormat="1" applyFont="1" applyFill="1" applyBorder="1" applyAlignment="1" applyProtection="1">
      <alignment horizontal="center" vertical="center"/>
    </xf>
    <xf numFmtId="1" fontId="10" fillId="6" borderId="1" xfId="2" applyNumberFormat="1" applyFont="1" applyFill="1" applyBorder="1" applyAlignment="1" applyProtection="1">
      <alignment vertical="center"/>
    </xf>
    <xf numFmtId="166" fontId="4" fillId="0" borderId="1" xfId="2" applyNumberFormat="1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2" fillId="0" borderId="0" xfId="0" applyFont="1"/>
    <xf numFmtId="166" fontId="13" fillId="0" borderId="8" xfId="2" applyNumberFormat="1" applyFont="1" applyFill="1" applyBorder="1" applyAlignment="1" applyProtection="1">
      <alignment horizontal="center" vertical="center"/>
    </xf>
    <xf numFmtId="166" fontId="13" fillId="0" borderId="1" xfId="2" applyNumberFormat="1" applyFont="1" applyFill="1" applyBorder="1" applyAlignment="1" applyProtection="1">
      <alignment horizontal="center" vertical="center"/>
    </xf>
    <xf numFmtId="167" fontId="14" fillId="6" borderId="1" xfId="0" applyNumberFormat="1" applyFont="1" applyFill="1" applyBorder="1" applyAlignment="1">
      <alignment horizontal="center" vertical="center"/>
    </xf>
    <xf numFmtId="0" fontId="12" fillId="0" borderId="9" xfId="0" applyFont="1" applyBorder="1"/>
    <xf numFmtId="166" fontId="13" fillId="10" borderId="1" xfId="2" applyNumberFormat="1" applyFont="1" applyFill="1" applyBorder="1" applyAlignment="1" applyProtection="1">
      <alignment horizontal="center" vertical="center"/>
    </xf>
    <xf numFmtId="164" fontId="12" fillId="0" borderId="0" xfId="1" applyFont="1"/>
    <xf numFmtId="164" fontId="12" fillId="0" borderId="32" xfId="1" applyFont="1" applyBorder="1"/>
    <xf numFmtId="164" fontId="13" fillId="0" borderId="1" xfId="1" applyFont="1" applyFill="1" applyBorder="1" applyAlignment="1" applyProtection="1">
      <alignment horizontal="center" vertical="center"/>
    </xf>
    <xf numFmtId="164" fontId="14" fillId="6" borderId="1" xfId="1" applyFont="1" applyFill="1" applyBorder="1" applyAlignment="1">
      <alignment horizontal="center" vertical="center"/>
    </xf>
    <xf numFmtId="0" fontId="9" fillId="0" borderId="0" xfId="0" applyFont="1" applyFill="1" applyBorder="1"/>
    <xf numFmtId="167" fontId="4" fillId="0" borderId="39" xfId="1" applyNumberFormat="1" applyFont="1" applyFill="1" applyBorder="1" applyAlignment="1" applyProtection="1">
      <alignment horizontal="center" vertical="center"/>
    </xf>
    <xf numFmtId="1" fontId="10" fillId="6" borderId="33" xfId="2" applyNumberFormat="1" applyFont="1" applyFill="1" applyBorder="1" applyAlignment="1" applyProtection="1">
      <alignment vertical="center"/>
    </xf>
    <xf numFmtId="0" fontId="0" fillId="12" borderId="1" xfId="0" applyFill="1" applyBorder="1"/>
    <xf numFmtId="164" fontId="0" fillId="12" borderId="1" xfId="1" applyFont="1" applyFill="1" applyBorder="1"/>
    <xf numFmtId="167" fontId="4" fillId="0" borderId="39" xfId="1" applyNumberFormat="1" applyFont="1" applyBorder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7" fontId="4" fillId="0" borderId="40" xfId="1" applyNumberFormat="1" applyFont="1" applyBorder="1" applyAlignment="1">
      <alignment horizontal="center" vertical="center"/>
    </xf>
    <xf numFmtId="167" fontId="4" fillId="0" borderId="4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170" fontId="20" fillId="0" borderId="0" xfId="5" applyNumberFormat="1" applyFont="1" applyAlignment="1">
      <alignment horizontal="center" vertical="center"/>
    </xf>
    <xf numFmtId="0" fontId="21" fillId="8" borderId="0" xfId="0" applyFont="1" applyFill="1" applyAlignment="1">
      <alignment horizontal="center" vertical="center"/>
    </xf>
    <xf numFmtId="170" fontId="20" fillId="8" borderId="0" xfId="5" applyNumberFormat="1" applyFont="1" applyFill="1" applyAlignment="1">
      <alignment horizontal="center" vertical="center" wrapText="1"/>
    </xf>
    <xf numFmtId="169" fontId="19" fillId="8" borderId="0" xfId="2" applyNumberFormat="1" applyFont="1" applyFill="1" applyAlignment="1">
      <alignment horizontal="center" vertical="center" wrapText="1"/>
    </xf>
    <xf numFmtId="170" fontId="4" fillId="8" borderId="0" xfId="5" applyNumberFormat="1" applyFont="1" applyFill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9" fontId="4" fillId="0" borderId="0" xfId="4" applyNumberFormat="1" applyFont="1" applyAlignment="1">
      <alignment horizontal="center" vertical="center"/>
    </xf>
    <xf numFmtId="172" fontId="4" fillId="0" borderId="0" xfId="4" applyNumberFormat="1" applyFont="1" applyAlignment="1">
      <alignment horizontal="center" vertical="center"/>
    </xf>
    <xf numFmtId="167" fontId="6" fillId="8" borderId="0" xfId="0" applyNumberFormat="1" applyFont="1" applyFill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4" fillId="8" borderId="0" xfId="1" applyNumberFormat="1" applyFont="1" applyFill="1" applyAlignment="1">
      <alignment horizontal="center" vertical="center"/>
    </xf>
    <xf numFmtId="167" fontId="4" fillId="0" borderId="38" xfId="1" applyNumberFormat="1" applyFont="1" applyBorder="1" applyAlignment="1">
      <alignment horizontal="center" vertical="center"/>
    </xf>
    <xf numFmtId="167" fontId="4" fillId="0" borderId="34" xfId="1" applyNumberFormat="1" applyFont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" fontId="17" fillId="0" borderId="0" xfId="2" applyNumberFormat="1" applyFont="1" applyAlignment="1">
      <alignment horizontal="center" vertical="center"/>
    </xf>
    <xf numFmtId="166" fontId="17" fillId="0" borderId="0" xfId="2" applyNumberFormat="1" applyFont="1" applyAlignment="1">
      <alignment horizontal="center" vertical="center"/>
    </xf>
    <xf numFmtId="167" fontId="17" fillId="0" borderId="0" xfId="1" applyNumberFormat="1" applyFont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170" fontId="17" fillId="8" borderId="0" xfId="5" applyNumberFormat="1" applyFont="1" applyFill="1" applyAlignment="1">
      <alignment horizontal="center" vertical="center"/>
    </xf>
    <xf numFmtId="0" fontId="6" fillId="0" borderId="0" xfId="0" applyFont="1"/>
    <xf numFmtId="167" fontId="4" fillId="6" borderId="39" xfId="1" applyNumberFormat="1" applyFont="1" applyFill="1" applyBorder="1" applyAlignment="1" applyProtection="1">
      <alignment horizontal="center" vertical="center"/>
    </xf>
    <xf numFmtId="167" fontId="5" fillId="15" borderId="39" xfId="1" applyNumberFormat="1" applyFont="1" applyFill="1" applyBorder="1" applyAlignment="1" applyProtection="1">
      <alignment horizontal="center" vertical="center"/>
    </xf>
    <xf numFmtId="167" fontId="5" fillId="15" borderId="1" xfId="1" applyNumberFormat="1" applyFont="1" applyFill="1" applyBorder="1" applyAlignment="1" applyProtection="1">
      <alignment horizontal="center" vertical="center"/>
    </xf>
    <xf numFmtId="0" fontId="15" fillId="15" borderId="33" xfId="0" applyFont="1" applyFill="1" applyBorder="1" applyAlignment="1">
      <alignment horizontal="center"/>
    </xf>
    <xf numFmtId="3" fontId="15" fillId="15" borderId="1" xfId="0" applyNumberFormat="1" applyFont="1" applyFill="1" applyBorder="1" applyAlignment="1">
      <alignment horizontal="center"/>
    </xf>
    <xf numFmtId="3" fontId="15" fillId="15" borderId="8" xfId="0" applyNumberFormat="1" applyFont="1" applyFill="1" applyBorder="1" applyAlignment="1">
      <alignment horizontal="center"/>
    </xf>
    <xf numFmtId="0" fontId="5" fillId="15" borderId="36" xfId="0" applyFont="1" applyFill="1" applyBorder="1" applyAlignment="1">
      <alignment horizontal="center" vertical="center"/>
    </xf>
    <xf numFmtId="1" fontId="10" fillId="6" borderId="44" xfId="2" applyNumberFormat="1" applyFont="1" applyFill="1" applyBorder="1" applyAlignment="1" applyProtection="1">
      <alignment vertical="center"/>
    </xf>
    <xf numFmtId="0" fontId="0" fillId="6" borderId="44" xfId="0" applyFill="1" applyBorder="1" applyAlignment="1">
      <alignment horizontal="center"/>
    </xf>
    <xf numFmtId="3" fontId="0" fillId="6" borderId="46" xfId="0" applyNumberFormat="1" applyFill="1" applyBorder="1" applyAlignment="1">
      <alignment horizontal="center"/>
    </xf>
    <xf numFmtId="3" fontId="0" fillId="6" borderId="46" xfId="0" applyNumberFormat="1" applyFont="1" applyFill="1" applyBorder="1" applyAlignment="1">
      <alignment horizontal="center"/>
    </xf>
    <xf numFmtId="166" fontId="4" fillId="0" borderId="22" xfId="2" applyNumberFormat="1" applyFont="1" applyFill="1" applyBorder="1" applyAlignment="1" applyProtection="1">
      <alignment horizontal="center" vertical="center"/>
    </xf>
    <xf numFmtId="167" fontId="4" fillId="0" borderId="47" xfId="1" applyNumberFormat="1" applyFont="1" applyFill="1" applyBorder="1" applyAlignment="1" applyProtection="1">
      <alignment horizontal="center" vertical="center"/>
    </xf>
    <xf numFmtId="0" fontId="0" fillId="0" borderId="48" xfId="0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3" xfId="0" applyNumberFormat="1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center"/>
    </xf>
    <xf numFmtId="166" fontId="4" fillId="0" borderId="16" xfId="2" applyNumberFormat="1" applyFont="1" applyFill="1" applyBorder="1" applyAlignment="1" applyProtection="1">
      <alignment horizontal="center" vertical="center"/>
    </xf>
    <xf numFmtId="167" fontId="4" fillId="0" borderId="49" xfId="1" applyNumberFormat="1" applyFont="1" applyFill="1" applyBorder="1" applyAlignment="1" applyProtection="1">
      <alignment horizontal="center" vertical="center"/>
    </xf>
    <xf numFmtId="3" fontId="0" fillId="0" borderId="50" xfId="0" applyNumberFormat="1" applyBorder="1" applyAlignment="1">
      <alignment horizontal="center"/>
    </xf>
    <xf numFmtId="3" fontId="0" fillId="0" borderId="50" xfId="0" applyNumberFormat="1" applyFont="1" applyFill="1" applyBorder="1" applyAlignment="1">
      <alignment horizontal="center"/>
    </xf>
    <xf numFmtId="3" fontId="2" fillId="2" borderId="31" xfId="0" applyNumberFormat="1" applyFont="1" applyFill="1" applyBorder="1" applyAlignment="1">
      <alignment horizontal="center"/>
    </xf>
    <xf numFmtId="167" fontId="4" fillId="0" borderId="23" xfId="1" applyNumberFormat="1" applyFont="1" applyFill="1" applyBorder="1" applyAlignment="1" applyProtection="1">
      <alignment horizontal="center" vertical="center"/>
    </xf>
    <xf numFmtId="166" fontId="4" fillId="0" borderId="4" xfId="2" applyNumberFormat="1" applyFont="1" applyFill="1" applyBorder="1" applyAlignment="1" applyProtection="1">
      <alignment horizontal="center" vertical="center"/>
    </xf>
    <xf numFmtId="3" fontId="2" fillId="2" borderId="26" xfId="0" applyNumberFormat="1" applyFont="1" applyFill="1" applyBorder="1" applyAlignment="1">
      <alignment horizontal="center"/>
    </xf>
    <xf numFmtId="167" fontId="5" fillId="6" borderId="4" xfId="0" applyNumberFormat="1" applyFont="1" applyFill="1" applyBorder="1" applyAlignment="1">
      <alignment horizontal="center" vertical="center"/>
    </xf>
    <xf numFmtId="3" fontId="2" fillId="6" borderId="26" xfId="0" applyNumberFormat="1" applyFont="1" applyFill="1" applyBorder="1" applyAlignment="1">
      <alignment horizontal="center"/>
    </xf>
    <xf numFmtId="166" fontId="5" fillId="15" borderId="4" xfId="2" applyNumberFormat="1" applyFont="1" applyFill="1" applyBorder="1" applyAlignment="1" applyProtection="1">
      <alignment horizontal="center" vertical="center"/>
    </xf>
    <xf numFmtId="3" fontId="7" fillId="15" borderId="26" xfId="0" applyNumberFormat="1" applyFont="1" applyFill="1" applyBorder="1" applyAlignment="1">
      <alignment horizontal="center"/>
    </xf>
    <xf numFmtId="167" fontId="5" fillId="6" borderId="51" xfId="0" applyNumberFormat="1" applyFont="1" applyFill="1" applyBorder="1" applyAlignment="1">
      <alignment horizontal="center" vertical="center"/>
    </xf>
    <xf numFmtId="3" fontId="2" fillId="6" borderId="52" xfId="0" applyNumberFormat="1" applyFont="1" applyFill="1" applyBorder="1" applyAlignment="1">
      <alignment horizontal="center"/>
    </xf>
    <xf numFmtId="166" fontId="4" fillId="0" borderId="9" xfId="2" applyNumberFormat="1" applyFont="1" applyFill="1" applyBorder="1" applyAlignment="1" applyProtection="1">
      <alignment horizontal="center" vertical="center"/>
    </xf>
    <xf numFmtId="167" fontId="4" fillId="0" borderId="53" xfId="1" applyNumberFormat="1" applyFont="1" applyFill="1" applyBorder="1" applyAlignment="1" applyProtection="1">
      <alignment horizontal="center" vertical="center"/>
    </xf>
    <xf numFmtId="167" fontId="4" fillId="0" borderId="54" xfId="1" applyNumberFormat="1" applyFont="1" applyFill="1" applyBorder="1" applyAlignment="1" applyProtection="1">
      <alignment horizontal="center" vertical="center"/>
    </xf>
    <xf numFmtId="3" fontId="0" fillId="0" borderId="55" xfId="0" applyNumberFormat="1" applyBorder="1" applyAlignment="1">
      <alignment horizontal="center"/>
    </xf>
    <xf numFmtId="3" fontId="0" fillId="0" borderId="55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164" fontId="13" fillId="2" borderId="8" xfId="1" applyFont="1" applyFill="1" applyBorder="1" applyAlignment="1" applyProtection="1">
      <alignment horizontal="center" vertical="center"/>
    </xf>
    <xf numFmtId="164" fontId="13" fillId="2" borderId="1" xfId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" fontId="18" fillId="0" borderId="0" xfId="0" applyNumberFormat="1" applyFont="1" applyAlignment="1">
      <alignment horizontal="center" vertical="center"/>
    </xf>
    <xf numFmtId="167" fontId="17" fillId="8" borderId="0" xfId="1" applyNumberFormat="1" applyFont="1" applyFill="1" applyAlignment="1">
      <alignment horizontal="center" vertical="center"/>
    </xf>
    <xf numFmtId="167" fontId="17" fillId="2" borderId="0" xfId="1" applyNumberFormat="1" applyFont="1" applyFill="1" applyAlignment="1">
      <alignment horizontal="center" vertical="center"/>
    </xf>
    <xf numFmtId="169" fontId="19" fillId="13" borderId="0" xfId="2" applyNumberFormat="1" applyFont="1" applyFill="1" applyAlignment="1">
      <alignment horizontal="center" vertical="center" wrapText="1"/>
    </xf>
    <xf numFmtId="169" fontId="20" fillId="0" borderId="0" xfId="2" applyNumberFormat="1" applyFont="1" applyAlignment="1">
      <alignment horizontal="center" vertical="center" wrapText="1"/>
    </xf>
    <xf numFmtId="169" fontId="19" fillId="13" borderId="38" xfId="2" applyNumberFormat="1" applyFont="1" applyFill="1" applyBorder="1" applyAlignment="1">
      <alignment horizontal="center" vertical="center" wrapText="1"/>
    </xf>
    <xf numFmtId="166" fontId="19" fillId="14" borderId="37" xfId="2" applyNumberFormat="1" applyFont="1" applyFill="1" applyBorder="1" applyAlignment="1">
      <alignment horizontal="center" vertical="center"/>
    </xf>
    <xf numFmtId="166" fontId="10" fillId="14" borderId="37" xfId="2" applyNumberFormat="1" applyFont="1" applyFill="1" applyBorder="1" applyAlignment="1">
      <alignment vertical="center"/>
    </xf>
    <xf numFmtId="166" fontId="10" fillId="14" borderId="45" xfId="2" applyNumberFormat="1" applyFont="1" applyFill="1" applyBorder="1" applyAlignment="1">
      <alignment vertical="center"/>
    </xf>
    <xf numFmtId="166" fontId="10" fillId="14" borderId="42" xfId="2" applyNumberFormat="1" applyFont="1" applyFill="1" applyBorder="1" applyAlignment="1">
      <alignment vertical="center"/>
    </xf>
    <xf numFmtId="167" fontId="4" fillId="0" borderId="45" xfId="1" applyNumberFormat="1" applyFont="1" applyBorder="1" applyAlignment="1">
      <alignment horizontal="center" vertical="center"/>
    </xf>
    <xf numFmtId="166" fontId="10" fillId="14" borderId="33" xfId="2" applyNumberFormat="1" applyFont="1" applyFill="1" applyBorder="1" applyAlignment="1">
      <alignment vertical="center"/>
    </xf>
    <xf numFmtId="167" fontId="4" fillId="0" borderId="0" xfId="1" applyNumberFormat="1" applyFont="1" applyAlignment="1">
      <alignment horizontal="center" vertical="center"/>
    </xf>
    <xf numFmtId="0" fontId="4" fillId="8" borderId="40" xfId="0" applyFont="1" applyFill="1" applyBorder="1" applyAlignment="1">
      <alignment horizontal="center" vertical="center"/>
    </xf>
    <xf numFmtId="0" fontId="4" fillId="8" borderId="40" xfId="2" applyFont="1" applyFill="1" applyBorder="1" applyAlignment="1">
      <alignment horizontal="center" vertical="center"/>
    </xf>
    <xf numFmtId="166" fontId="4" fillId="8" borderId="0" xfId="2" applyNumberFormat="1" applyFont="1" applyFill="1" applyAlignment="1">
      <alignment horizontal="center" vertical="center"/>
    </xf>
    <xf numFmtId="166" fontId="4" fillId="0" borderId="0" xfId="2" applyNumberFormat="1" applyFont="1" applyAlignment="1">
      <alignment horizontal="center" vertical="center"/>
    </xf>
    <xf numFmtId="166" fontId="4" fillId="0" borderId="34" xfId="2" applyNumberFormat="1" applyFont="1" applyBorder="1" applyAlignment="1">
      <alignment horizontal="center" vertical="center"/>
    </xf>
    <xf numFmtId="166" fontId="10" fillId="14" borderId="41" xfId="2" applyNumberFormat="1" applyFont="1" applyFill="1" applyBorder="1" applyAlignment="1">
      <alignment vertical="center"/>
    </xf>
    <xf numFmtId="166" fontId="10" fillId="14" borderId="43" xfId="2" applyNumberFormat="1" applyFont="1" applyFill="1" applyBorder="1" applyAlignment="1">
      <alignment vertical="center"/>
    </xf>
    <xf numFmtId="166" fontId="10" fillId="14" borderId="40" xfId="2" applyNumberFormat="1" applyFont="1" applyFill="1" applyBorder="1" applyAlignment="1">
      <alignment vertical="center"/>
    </xf>
    <xf numFmtId="166" fontId="10" fillId="14" borderId="0" xfId="2" applyNumberFormat="1" applyFont="1" applyFill="1" applyAlignment="1">
      <alignment vertical="center"/>
    </xf>
    <xf numFmtId="0" fontId="4" fillId="8" borderId="39" xfId="2" applyFont="1" applyFill="1" applyBorder="1" applyAlignment="1">
      <alignment horizontal="center" vertical="center"/>
    </xf>
    <xf numFmtId="166" fontId="4" fillId="8" borderId="42" xfId="2" applyNumberFormat="1" applyFont="1" applyFill="1" applyBorder="1" applyAlignment="1">
      <alignment horizontal="center" vertical="center"/>
    </xf>
    <xf numFmtId="166" fontId="4" fillId="0" borderId="44" xfId="2" applyNumberFormat="1" applyFont="1" applyBorder="1" applyAlignment="1">
      <alignment horizontal="center" vertical="center"/>
    </xf>
    <xf numFmtId="166" fontId="4" fillId="0" borderId="38" xfId="2" applyNumberFormat="1" applyFont="1" applyBorder="1" applyAlignment="1">
      <alignment horizontal="center" vertical="center"/>
    </xf>
    <xf numFmtId="0" fontId="4" fillId="8" borderId="41" xfId="2" applyFont="1" applyFill="1" applyBorder="1" applyAlignment="1">
      <alignment horizontal="center" vertical="center"/>
    </xf>
    <xf numFmtId="166" fontId="4" fillId="8" borderId="43" xfId="2" applyNumberFormat="1" applyFont="1" applyFill="1" applyBorder="1" applyAlignment="1">
      <alignment horizontal="center" vertical="center"/>
    </xf>
    <xf numFmtId="166" fontId="5" fillId="14" borderId="37" xfId="2" applyNumberFormat="1" applyFont="1" applyFill="1" applyBorder="1" applyAlignment="1">
      <alignment horizontal="center" vertical="center"/>
    </xf>
    <xf numFmtId="1" fontId="10" fillId="14" borderId="43" xfId="2" applyNumberFormat="1" applyFont="1" applyFill="1" applyBorder="1" applyAlignment="1">
      <alignment vertical="center"/>
    </xf>
    <xf numFmtId="1" fontId="10" fillId="14" borderId="45" xfId="2" applyNumberFormat="1" applyFont="1" applyFill="1" applyBorder="1" applyAlignment="1">
      <alignment vertical="center"/>
    </xf>
    <xf numFmtId="166" fontId="4" fillId="0" borderId="40" xfId="2" applyNumberFormat="1" applyFont="1" applyBorder="1" applyAlignment="1">
      <alignment horizontal="center" vertical="center"/>
    </xf>
    <xf numFmtId="167" fontId="4" fillId="0" borderId="42" xfId="1" applyNumberFormat="1" applyFont="1" applyBorder="1" applyAlignment="1">
      <alignment horizontal="center" vertical="center"/>
    </xf>
    <xf numFmtId="167" fontId="4" fillId="0" borderId="43" xfId="1" applyNumberFormat="1" applyFont="1" applyBorder="1" applyAlignment="1">
      <alignment horizontal="center" vertical="center"/>
    </xf>
    <xf numFmtId="0" fontId="4" fillId="8" borderId="37" xfId="2" applyFont="1" applyFill="1" applyBorder="1" applyAlignment="1">
      <alignment horizontal="center" vertical="center"/>
    </xf>
    <xf numFmtId="166" fontId="4" fillId="8" borderId="45" xfId="2" applyNumberFormat="1" applyFont="1" applyFill="1" applyBorder="1" applyAlignment="1">
      <alignment horizontal="center" vertical="center"/>
    </xf>
    <xf numFmtId="166" fontId="4" fillId="0" borderId="33" xfId="2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7" fillId="9" borderId="35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169" fontId="19" fillId="13" borderId="42" xfId="2" applyNumberFormat="1" applyFont="1" applyFill="1" applyBorder="1" applyAlignment="1">
      <alignment horizontal="center" vertical="center"/>
    </xf>
    <xf numFmtId="169" fontId="19" fillId="13" borderId="44" xfId="2" applyNumberFormat="1" applyFont="1" applyFill="1" applyBorder="1" applyAlignment="1">
      <alignment horizontal="center" vertical="center"/>
    </xf>
    <xf numFmtId="166" fontId="4" fillId="0" borderId="46" xfId="2" applyNumberFormat="1" applyFont="1" applyBorder="1" applyAlignment="1">
      <alignment horizontal="center" vertical="center"/>
    </xf>
    <xf numFmtId="166" fontId="4" fillId="0" borderId="57" xfId="2" applyNumberFormat="1" applyFont="1" applyBorder="1" applyAlignment="1">
      <alignment horizontal="center" vertical="center"/>
    </xf>
    <xf numFmtId="166" fontId="4" fillId="0" borderId="8" xfId="2" applyNumberFormat="1" applyFont="1" applyBorder="1" applyAlignment="1">
      <alignment horizontal="center" vertical="center"/>
    </xf>
    <xf numFmtId="0" fontId="6" fillId="8" borderId="43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169" fontId="19" fillId="13" borderId="39" xfId="2" applyNumberFormat="1" applyFont="1" applyFill="1" applyBorder="1" applyAlignment="1">
      <alignment horizontal="center" vertical="center"/>
    </xf>
    <xf numFmtId="169" fontId="19" fillId="13" borderId="41" xfId="2" applyNumberFormat="1" applyFont="1" applyFill="1" applyBorder="1" applyAlignment="1">
      <alignment horizontal="center" vertical="center"/>
    </xf>
    <xf numFmtId="1" fontId="19" fillId="13" borderId="42" xfId="2" applyNumberFormat="1" applyFont="1" applyFill="1" applyBorder="1" applyAlignment="1">
      <alignment horizontal="center" vertical="center" wrapText="1"/>
    </xf>
    <xf numFmtId="1" fontId="19" fillId="13" borderId="43" xfId="2" applyNumberFormat="1" applyFont="1" applyFill="1" applyBorder="1" applyAlignment="1">
      <alignment horizontal="center" vertical="center" wrapText="1"/>
    </xf>
    <xf numFmtId="169" fontId="19" fillId="13" borderId="43" xfId="2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9" fontId="19" fillId="13" borderId="0" xfId="2" applyNumberFormat="1" applyFont="1" applyFill="1" applyAlignment="1">
      <alignment horizontal="center" vertical="center" shrinkToFit="1"/>
    </xf>
    <xf numFmtId="169" fontId="19" fillId="13" borderId="0" xfId="2" applyNumberFormat="1" applyFont="1" applyFill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11" borderId="13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4" fillId="0" borderId="40" xfId="0" applyFont="1" applyBorder="1" applyAlignment="1">
      <alignment horizontal="center" vertical="center"/>
    </xf>
  </cellXfs>
  <cellStyles count="7">
    <cellStyle name="Comma 2" xfId="5" xr:uid="{64909FF5-DD06-4310-A394-876366E99CD5}"/>
    <cellStyle name="Comma 2 2" xfId="6" xr:uid="{1F05ABDF-5D85-40E5-B5CB-F13888CCB9AF}"/>
    <cellStyle name="Millares" xfId="3" builtinId="3"/>
    <cellStyle name="Moneda" xfId="1" builtinId="4"/>
    <cellStyle name="Normal" xfId="0" builtinId="0"/>
    <cellStyle name="Normal 2" xfId="2" xr:uid="{00000000-0005-0000-0000-000003000000}"/>
    <cellStyle name="Porcentaje" xfId="4" builtinId="5"/>
  </cellStyles>
  <dxfs count="549"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73</xdr:row>
      <xdr:rowOff>74989</xdr:rowOff>
    </xdr:from>
    <xdr:to>
      <xdr:col>10</xdr:col>
      <xdr:colOff>663105</xdr:colOff>
      <xdr:row>75</xdr:row>
      <xdr:rowOff>123441</xdr:rowOff>
    </xdr:to>
    <xdr:pic>
      <xdr:nvPicPr>
        <xdr:cNvPr id="2" name="Picture 30" descr="Image result for chevrolet find new roads">
          <a:extLst>
            <a:ext uri="{FF2B5EF4-FFF2-40B4-BE49-F238E27FC236}">
              <a16:creationId xmlns:a16="http://schemas.microsoft.com/office/drawing/2014/main" id="{31E0368C-1206-4F99-AEC8-3684AFAE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20391814"/>
          <a:ext cx="2625255" cy="467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1471083</xdr:colOff>
      <xdr:row>0</xdr:row>
      <xdr:rowOff>31750</xdr:rowOff>
    </xdr:from>
    <xdr:to>
      <xdr:col>10</xdr:col>
      <xdr:colOff>700615</xdr:colOff>
      <xdr:row>3</xdr:row>
      <xdr:rowOff>103716</xdr:rowOff>
    </xdr:to>
    <xdr:pic>
      <xdr:nvPicPr>
        <xdr:cNvPr id="3" name="Picture 29" descr="Image result for chevrolet find new roads">
          <a:extLst>
            <a:ext uri="{FF2B5EF4-FFF2-40B4-BE49-F238E27FC236}">
              <a16:creationId xmlns:a16="http://schemas.microsoft.com/office/drawing/2014/main" id="{E38B9901-05E0-4CEC-9094-95636FE0B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3" y="31750"/>
          <a:ext cx="1858432" cy="729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76979</xdr:colOff>
      <xdr:row>35</xdr:row>
      <xdr:rowOff>37347</xdr:rowOff>
    </xdr:from>
    <xdr:to>
      <xdr:col>2</xdr:col>
      <xdr:colOff>1982</xdr:colOff>
      <xdr:row>72</xdr:row>
      <xdr:rowOff>188543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2F63A67-03CF-41B6-9930-8E4C4C45B954}"/>
            </a:ext>
          </a:extLst>
        </xdr:cNvPr>
        <xdr:cNvGrpSpPr/>
      </xdr:nvGrpSpPr>
      <xdr:grpSpPr>
        <a:xfrm>
          <a:off x="143654" y="9324222"/>
          <a:ext cx="2163378" cy="11647871"/>
          <a:chOff x="156353" y="9023278"/>
          <a:chExt cx="2020503" cy="8930281"/>
        </a:xfrm>
      </xdr:grpSpPr>
      <xdr:pic>
        <xdr:nvPicPr>
          <xdr:cNvPr id="5" name="Picture 19" descr="Image result for chevrolet cruze 2017">
            <a:extLst>
              <a:ext uri="{FF2B5EF4-FFF2-40B4-BE49-F238E27FC236}">
                <a16:creationId xmlns:a16="http://schemas.microsoft.com/office/drawing/2014/main" id="{40E5F687-C29A-477C-9096-177D4C4A20A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292" t="25946" r="1888" b="26426"/>
          <a:stretch/>
        </xdr:blipFill>
        <xdr:spPr bwMode="auto">
          <a:xfrm flipH="1">
            <a:off x="327020" y="9023278"/>
            <a:ext cx="1828803" cy="784625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81720F6A-8121-4EB4-B047-4699BA8230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84" y="10220490"/>
            <a:ext cx="1664757" cy="898953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</xdr:pic>
      <xdr:pic>
        <xdr:nvPicPr>
          <xdr:cNvPr id="7" name="Picture 18" descr="Image result for chevrolet tracker 2017">
            <a:extLst>
              <a:ext uri="{FF2B5EF4-FFF2-40B4-BE49-F238E27FC236}">
                <a16:creationId xmlns:a16="http://schemas.microsoft.com/office/drawing/2014/main" id="{92F73D4B-2652-4652-8758-C6EF52516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870" t="6329" r="1857" b="3798"/>
          <a:stretch/>
        </xdr:blipFill>
        <xdr:spPr bwMode="auto">
          <a:xfrm>
            <a:off x="267904" y="11659002"/>
            <a:ext cx="1783145" cy="724321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</xdr:pic>
      <xdr:pic>
        <xdr:nvPicPr>
          <xdr:cNvPr id="8" name="Picture 25" descr="Image result for chevrolet S10 cabina simple">
            <a:extLst>
              <a:ext uri="{FF2B5EF4-FFF2-40B4-BE49-F238E27FC236}">
                <a16:creationId xmlns:a16="http://schemas.microsoft.com/office/drawing/2014/main" id="{55A52D78-878A-4AAD-9FD0-F638A1555605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34" t="25231" r="4308" b="18933"/>
          <a:stretch/>
        </xdr:blipFill>
        <xdr:spPr bwMode="auto">
          <a:xfrm>
            <a:off x="273237" y="13859797"/>
            <a:ext cx="1885949" cy="824668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</xdr:pic>
      <xdr:pic>
        <xdr:nvPicPr>
          <xdr:cNvPr id="9" name="Picture 8" descr="Resultado de imagen para equinox 2019 foto negra">
            <a:extLst>
              <a:ext uri="{FF2B5EF4-FFF2-40B4-BE49-F238E27FC236}">
                <a16:creationId xmlns:a16="http://schemas.microsoft.com/office/drawing/2014/main" id="{C0FBA44B-FFB5-4303-906F-C8D3847A2E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028" y="17253649"/>
            <a:ext cx="1739970" cy="69991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5904D97-124D-432C-B650-9E19D0F402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6001" y="12811473"/>
            <a:ext cx="1879906" cy="7127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E1B40BD-6273-498D-9CAB-3E399D9197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279" y="14896859"/>
            <a:ext cx="1930928" cy="80921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84341A8-4E27-44EC-A0AB-39B3558843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56353" y="16250051"/>
            <a:ext cx="2020503" cy="7040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97101</xdr:colOff>
      <xdr:row>9</xdr:row>
      <xdr:rowOff>295276</xdr:rowOff>
    </xdr:from>
    <xdr:to>
      <xdr:col>1</xdr:col>
      <xdr:colOff>2088065</xdr:colOff>
      <xdr:row>10</xdr:row>
      <xdr:rowOff>545307</xdr:rowOff>
    </xdr:to>
    <xdr:pic>
      <xdr:nvPicPr>
        <xdr:cNvPr id="13" name="Picture 8" descr="Screen Clipping">
          <a:extLst>
            <a:ext uri="{FF2B5EF4-FFF2-40B4-BE49-F238E27FC236}">
              <a16:creationId xmlns:a16="http://schemas.microsoft.com/office/drawing/2014/main" id="{5F906313-7CA4-4F96-94C2-771BEF14DB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14"/>
        <a:stretch/>
      </xdr:blipFill>
      <xdr:spPr>
        <a:xfrm>
          <a:off x="163776" y="2257426"/>
          <a:ext cx="1990964" cy="9739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</xdr:pic>
    <xdr:clientData/>
  </xdr:twoCellAnchor>
  <xdr:twoCellAnchor>
    <xdr:from>
      <xdr:col>1</xdr:col>
      <xdr:colOff>120914</xdr:colOff>
      <xdr:row>12</xdr:row>
      <xdr:rowOff>291353</xdr:rowOff>
    </xdr:from>
    <xdr:to>
      <xdr:col>1</xdr:col>
      <xdr:colOff>2093857</xdr:colOff>
      <xdr:row>13</xdr:row>
      <xdr:rowOff>539411</xdr:rowOff>
    </xdr:to>
    <xdr:pic>
      <xdr:nvPicPr>
        <xdr:cNvPr id="14" name="Picture 15" descr="Image result for chevrolet prisma 2017">
          <a:extLst>
            <a:ext uri="{FF2B5EF4-FFF2-40B4-BE49-F238E27FC236}">
              <a16:creationId xmlns:a16="http://schemas.microsoft.com/office/drawing/2014/main" id="{A166FC2B-B143-452D-8F6A-A8EDB13AB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55" t="8737" r="4167" b="13916"/>
        <a:stretch/>
      </xdr:blipFill>
      <xdr:spPr bwMode="auto">
        <a:xfrm>
          <a:off x="187589" y="3920378"/>
          <a:ext cx="1972943" cy="97195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</xdr:pic>
    <xdr:clientData/>
  </xdr:twoCellAnchor>
  <xdr:twoCellAnchor>
    <xdr:from>
      <xdr:col>1</xdr:col>
      <xdr:colOff>143934</xdr:colOff>
      <xdr:row>33</xdr:row>
      <xdr:rowOff>23437</xdr:rowOff>
    </xdr:from>
    <xdr:to>
      <xdr:col>1</xdr:col>
      <xdr:colOff>2114550</xdr:colOff>
      <xdr:row>34</xdr:row>
      <xdr:rowOff>392635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D431DE3-5695-423B-9EA0-02DBAA29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9" y="8243512"/>
          <a:ext cx="1970616" cy="90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133351</xdr:colOff>
      <xdr:row>22</xdr:row>
      <xdr:rowOff>108680</xdr:rowOff>
    </xdr:from>
    <xdr:to>
      <xdr:col>1</xdr:col>
      <xdr:colOff>2124075</xdr:colOff>
      <xdr:row>27</xdr:row>
      <xdr:rowOff>76200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878DAED-3CC7-4EBC-B85F-B6FD61925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6" y="6861905"/>
          <a:ext cx="1990724" cy="101527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15</xdr:row>
      <xdr:rowOff>38100</xdr:rowOff>
    </xdr:from>
    <xdr:to>
      <xdr:col>1</xdr:col>
      <xdr:colOff>2204757</xdr:colOff>
      <xdr:row>20</xdr:row>
      <xdr:rowOff>114299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F28B406-A571-49EC-A30C-40AFC551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324475"/>
          <a:ext cx="2061882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247651</xdr:colOff>
      <xdr:row>0</xdr:row>
      <xdr:rowOff>257175</xdr:rowOff>
    </xdr:from>
    <xdr:to>
      <xdr:col>28</xdr:col>
      <xdr:colOff>593091</xdr:colOff>
      <xdr:row>26</xdr:row>
      <xdr:rowOff>123190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82242-E6D5-4570-ABB2-910E9C89A63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6" y="257175"/>
          <a:ext cx="5222240" cy="50190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438150</xdr:colOff>
      <xdr:row>47</xdr:row>
      <xdr:rowOff>9525</xdr:rowOff>
    </xdr:from>
    <xdr:to>
      <xdr:col>30</xdr:col>
      <xdr:colOff>69850</xdr:colOff>
      <xdr:row>63</xdr:row>
      <xdr:rowOff>106045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0FC9CF-8158-4ED0-AA63-A902A58BEC4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163050"/>
          <a:ext cx="5727700" cy="315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42</xdr:row>
      <xdr:rowOff>19050</xdr:rowOff>
    </xdr:from>
    <xdr:to>
      <xdr:col>9</xdr:col>
      <xdr:colOff>57150</xdr:colOff>
      <xdr:row>64</xdr:row>
      <xdr:rowOff>29845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6C64B8-607F-4BEF-9D29-B0FA5AF756E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7086600"/>
          <a:ext cx="3848100" cy="4201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0</xdr:row>
      <xdr:rowOff>190500</xdr:rowOff>
    </xdr:from>
    <xdr:to>
      <xdr:col>12</xdr:col>
      <xdr:colOff>19050</xdr:colOff>
      <xdr:row>9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9A48DB-14E3-4859-8F1B-4AAB76671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190500"/>
          <a:ext cx="3790950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A67C9-7A5A-4B75-A94A-6389C8AF5415}">
  <dimension ref="B1:N78"/>
  <sheetViews>
    <sheetView showGridLines="0" tabSelected="1" topLeftCell="A22" zoomScale="70" zoomScaleNormal="70" workbookViewId="0">
      <selection activeCell="D72" sqref="D72"/>
    </sheetView>
  </sheetViews>
  <sheetFormatPr baseColWidth="10" defaultColWidth="17.42578125" defaultRowHeight="15" x14ac:dyDescent="0.25"/>
  <cols>
    <col min="1" max="1" width="2.5703125" customWidth="1"/>
    <col min="2" max="2" width="38.140625" customWidth="1"/>
    <col min="3" max="4" width="16.42578125" customWidth="1"/>
    <col min="5" max="5" width="8.140625" style="1" customWidth="1"/>
    <col min="6" max="6" width="15.42578125" style="1" customWidth="1"/>
    <col min="7" max="7" width="9.28515625" style="1" customWidth="1"/>
    <col min="8" max="8" width="17.5703125" style="1" customWidth="1"/>
    <col min="9" max="9" width="15.7109375" style="1" customWidth="1"/>
    <col min="10" max="10" width="26.140625" style="1" customWidth="1"/>
    <col min="11" max="11" width="11.28515625" style="1" customWidth="1"/>
    <col min="12" max="12" width="20.5703125" style="1" customWidth="1"/>
    <col min="13" max="13" width="21.42578125" bestFit="1" customWidth="1"/>
  </cols>
  <sheetData>
    <row r="1" spans="2:13" ht="19.5" thickBot="1" x14ac:dyDescent="0.35">
      <c r="B1" s="43" t="s">
        <v>66</v>
      </c>
      <c r="C1" s="44" t="s">
        <v>70</v>
      </c>
      <c r="D1" s="44"/>
    </row>
    <row r="2" spans="2:13" ht="18.75" x14ac:dyDescent="0.3">
      <c r="B2" s="37" t="s">
        <v>67</v>
      </c>
      <c r="C2" s="40">
        <f>7900*1.21</f>
        <v>9559</v>
      </c>
      <c r="D2" s="38"/>
    </row>
    <row r="3" spans="2:13" ht="18.75" x14ac:dyDescent="0.3">
      <c r="B3" s="39" t="s">
        <v>68</v>
      </c>
      <c r="C3" s="40">
        <f>9100*1.21</f>
        <v>11011</v>
      </c>
      <c r="D3" s="40"/>
    </row>
    <row r="4" spans="2:13" ht="19.5" thickBot="1" x14ac:dyDescent="0.35">
      <c r="B4" s="41" t="s">
        <v>69</v>
      </c>
      <c r="C4" s="40">
        <f>10100*1.21</f>
        <v>12221</v>
      </c>
      <c r="D4" s="42"/>
    </row>
    <row r="5" spans="2:13" ht="15.75" thickBot="1" x14ac:dyDescent="0.3">
      <c r="B5" s="36"/>
      <c r="C5" s="36"/>
      <c r="D5" s="36"/>
    </row>
    <row r="6" spans="2:13" ht="15.75" customHeight="1" thickBot="1" x14ac:dyDescent="0.35">
      <c r="B6" s="71" t="s">
        <v>96</v>
      </c>
      <c r="E6" s="199" t="s">
        <v>32</v>
      </c>
      <c r="F6" s="200"/>
      <c r="G6" s="200"/>
      <c r="H6" s="200"/>
      <c r="I6" s="200"/>
      <c r="J6" s="200"/>
      <c r="K6" s="200"/>
      <c r="L6" s="201"/>
      <c r="M6" s="208" t="s">
        <v>60</v>
      </c>
    </row>
    <row r="7" spans="2:13" s="1" customFormat="1" ht="15" customHeight="1" x14ac:dyDescent="0.25">
      <c r="B7" s="202" t="s">
        <v>34</v>
      </c>
      <c r="C7" s="204" t="s">
        <v>48</v>
      </c>
      <c r="D7" s="204" t="s">
        <v>97</v>
      </c>
      <c r="E7" s="206" t="s">
        <v>28</v>
      </c>
      <c r="F7" s="195" t="s">
        <v>62</v>
      </c>
      <c r="G7" s="195" t="s">
        <v>55</v>
      </c>
      <c r="H7" s="195" t="s">
        <v>63</v>
      </c>
      <c r="I7" s="197" t="s">
        <v>64</v>
      </c>
      <c r="J7" s="197" t="s">
        <v>65</v>
      </c>
      <c r="K7" s="197" t="s">
        <v>54</v>
      </c>
      <c r="L7" s="197" t="s">
        <v>53</v>
      </c>
      <c r="M7" s="209"/>
    </row>
    <row r="8" spans="2:13" s="2" customFormat="1" ht="15.75" thickBot="1" x14ac:dyDescent="0.3">
      <c r="B8" s="203"/>
      <c r="C8" s="205"/>
      <c r="D8" s="205" t="s">
        <v>98</v>
      </c>
      <c r="E8" s="207"/>
      <c r="F8" s="196"/>
      <c r="G8" s="196"/>
      <c r="H8" s="196"/>
      <c r="I8" s="198"/>
      <c r="J8" s="198"/>
      <c r="K8" s="198"/>
      <c r="L8" s="198"/>
      <c r="M8" s="209"/>
    </row>
    <row r="9" spans="2:13" ht="17.25" thickBot="1" x14ac:dyDescent="0.3">
      <c r="B9" s="126" t="s">
        <v>99</v>
      </c>
      <c r="C9" s="127">
        <f>VLOOKUP($B$9:$B$72,'Lista de precios'!$E$10:$I$73,5,0)</f>
        <v>808181.82</v>
      </c>
      <c r="D9" s="137">
        <f>+C9*1.21</f>
        <v>977900.00219999987</v>
      </c>
      <c r="E9" s="128">
        <f>+'cuadro de descuentos'!C3</f>
        <v>22</v>
      </c>
      <c r="F9" s="129">
        <f>+C9*((100-E9)/100)</f>
        <v>630381.81959999993</v>
      </c>
      <c r="G9" s="129">
        <f>+bonificaciones!B3</f>
        <v>87809.917355371901</v>
      </c>
      <c r="H9" s="129">
        <f>+F9-G9</f>
        <v>542571.90224462806</v>
      </c>
      <c r="I9" s="130">
        <f>+H9*1.21</f>
        <v>656512.00171599991</v>
      </c>
      <c r="J9" s="130">
        <f>+I9+$C$2</f>
        <v>666071.00171599991</v>
      </c>
      <c r="K9" s="130">
        <v>4635</v>
      </c>
      <c r="L9" s="131">
        <f>+K9+J9</f>
        <v>670706.00171599991</v>
      </c>
      <c r="M9" s="50" t="s">
        <v>59</v>
      </c>
    </row>
    <row r="10" spans="2:13" ht="17.25" thickBot="1" x14ac:dyDescent="0.3">
      <c r="B10" s="138" t="s">
        <v>76</v>
      </c>
      <c r="C10" s="72">
        <f>VLOOKUP($B$9:$B$72,'Lista de precios'!$E$10:$I$73,5,0)</f>
        <v>828842.98</v>
      </c>
      <c r="D10" s="57">
        <f>+C10*1.21</f>
        <v>1002900.0057999999</v>
      </c>
      <c r="E10" s="45">
        <f>+'cuadro de descuentos'!C4</f>
        <v>10</v>
      </c>
      <c r="F10" s="4">
        <f>+C10*((100-E10)/100)</f>
        <v>745958.68200000003</v>
      </c>
      <c r="G10" s="49">
        <f>+bonificaciones!B4</f>
        <v>94834.710743801654</v>
      </c>
      <c r="H10" s="4">
        <f>+F10-G10</f>
        <v>651123.97125619836</v>
      </c>
      <c r="I10" s="28">
        <f>+H10*1.21</f>
        <v>787860.00522000005</v>
      </c>
      <c r="J10" s="28">
        <f>+I10+$C$2</f>
        <v>797419.00522000005</v>
      </c>
      <c r="K10" s="130">
        <v>4635</v>
      </c>
      <c r="L10" s="139">
        <f>+K10+J10</f>
        <v>802054.00522000005</v>
      </c>
      <c r="M10" s="50" t="s">
        <v>58</v>
      </c>
    </row>
    <row r="11" spans="2:13" ht="17.25" thickBot="1" x14ac:dyDescent="0.3">
      <c r="B11" s="138" t="s">
        <v>78</v>
      </c>
      <c r="C11" s="72">
        <f>VLOOKUP($B$9:$B$72,'Lista de precios'!$E$10:$I$73,5,0)</f>
        <v>1042892.56</v>
      </c>
      <c r="D11" s="57">
        <f t="shared" ref="D11:D71" si="0">+C11*1.21</f>
        <v>1261899.9976000001</v>
      </c>
      <c r="E11" s="45">
        <f>+'cuadro de descuentos'!C5</f>
        <v>20</v>
      </c>
      <c r="F11" s="4">
        <f t="shared" ref="F11:F69" si="1">+C11*((100-E11)/100)</f>
        <v>834314.04800000007</v>
      </c>
      <c r="G11" s="49">
        <f>+bonificaciones!B5</f>
        <v>195289.25619834711</v>
      </c>
      <c r="H11" s="4">
        <f t="shared" ref="H11:H69" si="2">+F11-G11</f>
        <v>639024.79180165299</v>
      </c>
      <c r="I11" s="28">
        <f t="shared" ref="I11:I51" si="3">+H11*1.21</f>
        <v>773219.99808000005</v>
      </c>
      <c r="J11" s="28">
        <f t="shared" ref="J11:J16" si="4">+I11+$C$2</f>
        <v>782778.99808000005</v>
      </c>
      <c r="K11" s="130">
        <v>4635</v>
      </c>
      <c r="L11" s="139">
        <f t="shared" ref="L11:L70" si="5">+K11+J11</f>
        <v>787413.99808000005</v>
      </c>
      <c r="M11" s="50" t="s">
        <v>59</v>
      </c>
    </row>
    <row r="12" spans="2:13" ht="17.25" thickBot="1" x14ac:dyDescent="0.3">
      <c r="B12" s="138" t="s">
        <v>79</v>
      </c>
      <c r="C12" s="72">
        <f>VLOOKUP($B$9:$B$72,'Lista de precios'!$E$10:$I$73,5,0)</f>
        <v>1130495.8700000001</v>
      </c>
      <c r="D12" s="57">
        <f t="shared" si="0"/>
        <v>1367900.0027000001</v>
      </c>
      <c r="E12" s="45">
        <f>+'cuadro de descuentos'!C6</f>
        <v>22</v>
      </c>
      <c r="F12" s="4">
        <f t="shared" si="1"/>
        <v>881786.77860000008</v>
      </c>
      <c r="G12" s="49">
        <f>+bonificaciones!B6</f>
        <v>160165.28925619833</v>
      </c>
      <c r="H12" s="4">
        <f t="shared" si="2"/>
        <v>721621.48934380175</v>
      </c>
      <c r="I12" s="28">
        <f t="shared" si="3"/>
        <v>873162.00210600009</v>
      </c>
      <c r="J12" s="28">
        <f t="shared" si="4"/>
        <v>882721.00210600009</v>
      </c>
      <c r="K12" s="130">
        <v>4635</v>
      </c>
      <c r="L12" s="139">
        <f t="shared" si="5"/>
        <v>887356.00210600009</v>
      </c>
      <c r="M12" s="50" t="s">
        <v>59</v>
      </c>
    </row>
    <row r="13" spans="2:13" ht="17.25" thickBot="1" x14ac:dyDescent="0.3">
      <c r="B13" s="138" t="s">
        <v>80</v>
      </c>
      <c r="C13" s="72">
        <f>VLOOKUP($B$9:$B$72,'Lista de precios'!$E$10:$I$73,5,0)</f>
        <v>1158595.04</v>
      </c>
      <c r="D13" s="57">
        <f t="shared" si="0"/>
        <v>1401899.9983999999</v>
      </c>
      <c r="E13" s="45">
        <f>+'cuadro de descuentos'!C7</f>
        <v>22</v>
      </c>
      <c r="F13" s="4">
        <f t="shared" si="1"/>
        <v>903704.13120000006</v>
      </c>
      <c r="G13" s="49">
        <f>+bonificaciones!B7</f>
        <v>160165.28925619833</v>
      </c>
      <c r="H13" s="4">
        <f t="shared" si="2"/>
        <v>743538.84194380173</v>
      </c>
      <c r="I13" s="28">
        <f t="shared" si="3"/>
        <v>899681.99875200004</v>
      </c>
      <c r="J13" s="28">
        <f t="shared" si="4"/>
        <v>909240.99875200004</v>
      </c>
      <c r="K13" s="130">
        <v>4635</v>
      </c>
      <c r="L13" s="139">
        <f t="shared" si="5"/>
        <v>913875.99875200004</v>
      </c>
      <c r="M13" s="50" t="s">
        <v>59</v>
      </c>
    </row>
    <row r="14" spans="2:13" ht="17.25" thickBot="1" x14ac:dyDescent="0.3">
      <c r="B14" s="138" t="s">
        <v>81</v>
      </c>
      <c r="C14" s="72">
        <f>VLOOKUP($B$9:$B$72,'Lista de precios'!$E$10:$I$73,5,0)</f>
        <v>1168512.3999999999</v>
      </c>
      <c r="D14" s="57">
        <f t="shared" si="0"/>
        <v>1413900.004</v>
      </c>
      <c r="E14" s="45">
        <f>+'cuadro de descuentos'!C8</f>
        <v>22</v>
      </c>
      <c r="F14" s="4">
        <f t="shared" si="1"/>
        <v>911439.6719999999</v>
      </c>
      <c r="G14" s="49">
        <f>+bonificaciones!B8</f>
        <v>160165.28925619833</v>
      </c>
      <c r="H14" s="4">
        <f t="shared" si="2"/>
        <v>751274.38274380157</v>
      </c>
      <c r="I14" s="28">
        <f t="shared" si="3"/>
        <v>909042.00311999989</v>
      </c>
      <c r="J14" s="28">
        <f t="shared" si="4"/>
        <v>918601.00311999989</v>
      </c>
      <c r="K14" s="130">
        <v>4635</v>
      </c>
      <c r="L14" s="139">
        <f t="shared" si="5"/>
        <v>923236.00311999989</v>
      </c>
      <c r="M14" s="50" t="s">
        <v>59</v>
      </c>
    </row>
    <row r="15" spans="2:13" s="3" customFormat="1" ht="17.25" thickBot="1" x14ac:dyDescent="0.3">
      <c r="B15" s="138" t="s">
        <v>82</v>
      </c>
      <c r="C15" s="72">
        <f>VLOOKUP($B$9:$B$72,'Lista de precios'!$E$10:$I$73,5,0)</f>
        <v>1249504.1299999999</v>
      </c>
      <c r="D15" s="57">
        <f t="shared" si="0"/>
        <v>1511899.9972999999</v>
      </c>
      <c r="E15" s="45">
        <f>+'cuadro de descuentos'!C9</f>
        <v>19</v>
      </c>
      <c r="F15" s="5">
        <f t="shared" si="1"/>
        <v>1012098.3452999999</v>
      </c>
      <c r="G15" s="49">
        <f>+bonificaciones!B9</f>
        <v>160165.28925619833</v>
      </c>
      <c r="H15" s="4">
        <f t="shared" si="2"/>
        <v>851933.0560438016</v>
      </c>
      <c r="I15" s="28">
        <f t="shared" si="3"/>
        <v>1030838.9978129999</v>
      </c>
      <c r="J15" s="28">
        <f t="shared" si="4"/>
        <v>1040397.9978129999</v>
      </c>
      <c r="K15" s="130">
        <v>4635</v>
      </c>
      <c r="L15" s="139">
        <f t="shared" si="5"/>
        <v>1045032.9978129999</v>
      </c>
      <c r="M15" s="50" t="s">
        <v>59</v>
      </c>
    </row>
    <row r="16" spans="2:13" ht="16.5" x14ac:dyDescent="0.25">
      <c r="B16" s="138" t="s">
        <v>83</v>
      </c>
      <c r="C16" s="72">
        <f>VLOOKUP($B$9:$B$72,'Lista de precios'!$E$10:$I$73,5,0)</f>
        <v>1318925.6200000001</v>
      </c>
      <c r="D16" s="57">
        <f t="shared" si="0"/>
        <v>1595900.0002000001</v>
      </c>
      <c r="E16" s="45">
        <f>+'cuadro de descuentos'!C10</f>
        <v>19</v>
      </c>
      <c r="F16" s="4">
        <f t="shared" si="1"/>
        <v>1068329.7522000002</v>
      </c>
      <c r="G16" s="49">
        <f>+bonificaciones!B10</f>
        <v>160165.28925619833</v>
      </c>
      <c r="H16" s="4">
        <f t="shared" si="2"/>
        <v>908164.46294380189</v>
      </c>
      <c r="I16" s="28">
        <f t="shared" si="3"/>
        <v>1098879.0001620003</v>
      </c>
      <c r="J16" s="35">
        <f t="shared" si="4"/>
        <v>1108438.0001620003</v>
      </c>
      <c r="K16" s="130">
        <v>4635</v>
      </c>
      <c r="L16" s="139">
        <f t="shared" si="5"/>
        <v>1113073.0001620003</v>
      </c>
      <c r="M16" s="50" t="s">
        <v>59</v>
      </c>
    </row>
    <row r="17" spans="2:14" ht="17.25" thickBot="1" x14ac:dyDescent="0.3">
      <c r="B17" s="140"/>
      <c r="C17" s="115" t="e">
        <f>VLOOKUP($B$9:$B$72,'Lista de precios'!$E$10:$I$73,5,0)</f>
        <v>#N/A</v>
      </c>
      <c r="D17" s="58"/>
      <c r="E17" s="46">
        <f>+'cuadro de descuentos'!C9</f>
        <v>19</v>
      </c>
      <c r="F17" s="6"/>
      <c r="G17" s="6"/>
      <c r="H17" s="6"/>
      <c r="I17" s="29"/>
      <c r="J17" s="29"/>
      <c r="K17" s="29"/>
      <c r="L17" s="141">
        <f t="shared" si="5"/>
        <v>0</v>
      </c>
      <c r="M17" s="51"/>
    </row>
    <row r="18" spans="2:14" ht="17.25" thickBot="1" x14ac:dyDescent="0.3">
      <c r="B18" s="138" t="s">
        <v>95</v>
      </c>
      <c r="C18" s="72">
        <f>VLOOKUP($B$9:$B$72,'Lista de precios'!$E$10:$I$73,5,0)</f>
        <v>848677.69</v>
      </c>
      <c r="D18" s="57">
        <f t="shared" si="0"/>
        <v>1026900.0048999999</v>
      </c>
      <c r="E18" s="45">
        <f>+'cuadro de descuentos'!C12</f>
        <v>26</v>
      </c>
      <c r="F18" s="4">
        <f>+C18*((100-E18)/100)</f>
        <v>628021.4905999999</v>
      </c>
      <c r="G18" s="49">
        <f>+bonificaciones!B12</f>
        <v>70247.933884297527</v>
      </c>
      <c r="H18" s="4">
        <f>+F18-G18</f>
        <v>557773.55671570241</v>
      </c>
      <c r="I18" s="28">
        <f>+H18*1.21</f>
        <v>674906.0036259999</v>
      </c>
      <c r="J18" s="28">
        <f>+I18+$C$3</f>
        <v>685917.0036259999</v>
      </c>
      <c r="K18" s="130">
        <v>4635</v>
      </c>
      <c r="L18" s="139">
        <f>+K18+J18</f>
        <v>690552.0036259999</v>
      </c>
      <c r="M18" s="50" t="s">
        <v>59</v>
      </c>
    </row>
    <row r="19" spans="2:14" ht="17.25" thickBot="1" x14ac:dyDescent="0.3">
      <c r="B19" s="138" t="s">
        <v>77</v>
      </c>
      <c r="C19" s="72">
        <f>VLOOKUP($B$9:$B$72,'Lista de precios'!$E$10:$I$73,5,0)</f>
        <v>870991.74</v>
      </c>
      <c r="D19" s="57">
        <f t="shared" si="0"/>
        <v>1053900.0053999999</v>
      </c>
      <c r="E19" s="45">
        <f>+'cuadro de descuentos'!C13</f>
        <v>10</v>
      </c>
      <c r="F19" s="4">
        <f>+C19*((100-E19)/100)</f>
        <v>783892.56599999999</v>
      </c>
      <c r="G19" s="49">
        <f>+bonificaciones!B13</f>
        <v>77272.727272727279</v>
      </c>
      <c r="H19" s="4">
        <f>+F19-G19</f>
        <v>706619.8387272727</v>
      </c>
      <c r="I19" s="28">
        <f>+H19*1.21</f>
        <v>855010.00485999999</v>
      </c>
      <c r="J19" s="28">
        <f>+I19+$C$3</f>
        <v>866021.00485999999</v>
      </c>
      <c r="K19" s="130">
        <v>4635</v>
      </c>
      <c r="L19" s="139">
        <f>+K19+J19</f>
        <v>870656.00485999999</v>
      </c>
      <c r="M19" s="50" t="s">
        <v>58</v>
      </c>
    </row>
    <row r="20" spans="2:14" ht="17.25" thickBot="1" x14ac:dyDescent="0.3">
      <c r="B20" s="138" t="s">
        <v>84</v>
      </c>
      <c r="C20" s="72">
        <f>VLOOKUP($B$9:$B$72,'Lista de precios'!$E$10:$I$73,5,0)</f>
        <v>1078429.75</v>
      </c>
      <c r="D20" s="57">
        <f t="shared" si="0"/>
        <v>1304899.9975000001</v>
      </c>
      <c r="E20" s="45">
        <f>+'cuadro de descuentos'!C14</f>
        <v>20</v>
      </c>
      <c r="F20" s="4">
        <f t="shared" si="1"/>
        <v>862743.8</v>
      </c>
      <c r="G20" s="49">
        <f>+bonificaciones!B14</f>
        <v>195289.25619834711</v>
      </c>
      <c r="H20" s="4">
        <f t="shared" si="2"/>
        <v>667454.54380165297</v>
      </c>
      <c r="I20" s="28">
        <f t="shared" si="3"/>
        <v>807619.99800000002</v>
      </c>
      <c r="J20" s="28">
        <f>+I20+$C$3</f>
        <v>818630.99800000002</v>
      </c>
      <c r="K20" s="130">
        <v>4635</v>
      </c>
      <c r="L20" s="139">
        <f t="shared" si="5"/>
        <v>823265.99800000002</v>
      </c>
      <c r="M20" s="50" t="s">
        <v>59</v>
      </c>
    </row>
    <row r="21" spans="2:14" ht="17.25" thickBot="1" x14ac:dyDescent="0.3">
      <c r="B21" s="138" t="s">
        <v>85</v>
      </c>
      <c r="C21" s="72">
        <f>VLOOKUP($B$9:$B$72,'Lista de precios'!$E$10:$I$73,5,0)</f>
        <v>1154462.81</v>
      </c>
      <c r="D21" s="57">
        <f t="shared" si="0"/>
        <v>1396900.0001000001</v>
      </c>
      <c r="E21" s="45">
        <f>+'cuadro de descuentos'!C15</f>
        <v>22</v>
      </c>
      <c r="F21" s="4">
        <f t="shared" si="1"/>
        <v>900480.99180000008</v>
      </c>
      <c r="G21" s="49">
        <f>+bonificaciones!B15</f>
        <v>160165.28925619833</v>
      </c>
      <c r="H21" s="4">
        <f t="shared" si="2"/>
        <v>740315.70254380174</v>
      </c>
      <c r="I21" s="28">
        <f t="shared" si="3"/>
        <v>895782.00007800013</v>
      </c>
      <c r="J21" s="28">
        <f t="shared" ref="J21:J51" si="6">+I21+$C$3</f>
        <v>906793.00007800013</v>
      </c>
      <c r="K21" s="130">
        <v>4635</v>
      </c>
      <c r="L21" s="139">
        <f t="shared" si="5"/>
        <v>911428.00007800013</v>
      </c>
      <c r="M21" s="50" t="s">
        <v>59</v>
      </c>
    </row>
    <row r="22" spans="2:14" ht="17.25" thickBot="1" x14ac:dyDescent="0.3">
      <c r="B22" s="138" t="s">
        <v>86</v>
      </c>
      <c r="C22" s="72">
        <f>VLOOKUP($B$9:$B$72,'Lista de precios'!$E$10:$I$73,5,0)</f>
        <v>1182561.98</v>
      </c>
      <c r="D22" s="57">
        <f t="shared" si="0"/>
        <v>1430899.9957999999</v>
      </c>
      <c r="E22" s="45">
        <f>+'cuadro de descuentos'!C16</f>
        <v>22</v>
      </c>
      <c r="F22" s="4">
        <f t="shared" si="1"/>
        <v>922398.34440000006</v>
      </c>
      <c r="G22" s="49">
        <f>+bonificaciones!B16</f>
        <v>160165.28925619833</v>
      </c>
      <c r="H22" s="4">
        <f t="shared" si="2"/>
        <v>762233.05514380173</v>
      </c>
      <c r="I22" s="28">
        <f t="shared" si="3"/>
        <v>922301.99672400008</v>
      </c>
      <c r="J22" s="28">
        <f t="shared" si="6"/>
        <v>933312.99672400008</v>
      </c>
      <c r="K22" s="130">
        <v>4635</v>
      </c>
      <c r="L22" s="139">
        <f t="shared" si="5"/>
        <v>937947.99672400008</v>
      </c>
      <c r="M22" s="50" t="s">
        <v>59</v>
      </c>
    </row>
    <row r="23" spans="2:14" ht="17.25" thickBot="1" x14ac:dyDescent="0.3">
      <c r="B23" s="138" t="s">
        <v>87</v>
      </c>
      <c r="C23" s="72">
        <f>VLOOKUP($B$9:$B$72,'Lista de precios'!$E$10:$I$73,5,0)</f>
        <v>1192479.3400000001</v>
      </c>
      <c r="D23" s="57">
        <f t="shared" si="0"/>
        <v>1442900.0014</v>
      </c>
      <c r="E23" s="45">
        <f>+'cuadro de descuentos'!C17</f>
        <v>22</v>
      </c>
      <c r="F23" s="4">
        <f t="shared" si="1"/>
        <v>930133.88520000014</v>
      </c>
      <c r="G23" s="49">
        <f>+bonificaciones!B17</f>
        <v>160165.28925619833</v>
      </c>
      <c r="H23" s="4">
        <f t="shared" si="2"/>
        <v>769968.5959438018</v>
      </c>
      <c r="I23" s="28">
        <f t="shared" si="3"/>
        <v>931662.00109200017</v>
      </c>
      <c r="J23" s="28">
        <f t="shared" si="6"/>
        <v>942673.00109200017</v>
      </c>
      <c r="K23" s="130">
        <v>4635</v>
      </c>
      <c r="L23" s="139">
        <f t="shared" si="5"/>
        <v>947308.00109200017</v>
      </c>
      <c r="M23" s="50" t="s">
        <v>59</v>
      </c>
    </row>
    <row r="24" spans="2:14" ht="17.25" thickBot="1" x14ac:dyDescent="0.3">
      <c r="B24" s="138" t="s">
        <v>88</v>
      </c>
      <c r="C24" s="72">
        <f>VLOOKUP($B$9:$B$72,'Lista de precios'!$E$10:$I$73,5,0)</f>
        <v>1275950.4099999999</v>
      </c>
      <c r="D24" s="57">
        <f t="shared" si="0"/>
        <v>1543899.9960999999</v>
      </c>
      <c r="E24" s="45">
        <f>+'cuadro de descuentos'!C18</f>
        <v>19</v>
      </c>
      <c r="F24" s="4">
        <f t="shared" si="1"/>
        <v>1033519.8321</v>
      </c>
      <c r="G24" s="49">
        <f>+bonificaciones!B18</f>
        <v>160165.28925619833</v>
      </c>
      <c r="H24" s="4">
        <f t="shared" si="2"/>
        <v>873354.54284380167</v>
      </c>
      <c r="I24" s="28">
        <f t="shared" si="3"/>
        <v>1056758.9968409999</v>
      </c>
      <c r="J24" s="28">
        <f t="shared" si="6"/>
        <v>1067769.9968409999</v>
      </c>
      <c r="K24" s="130">
        <v>4635</v>
      </c>
      <c r="L24" s="139">
        <f t="shared" si="5"/>
        <v>1072404.9968409999</v>
      </c>
      <c r="M24" s="50" t="s">
        <v>59</v>
      </c>
    </row>
    <row r="25" spans="2:14" ht="16.5" x14ac:dyDescent="0.25">
      <c r="B25" s="138" t="s">
        <v>89</v>
      </c>
      <c r="C25" s="72">
        <f>VLOOKUP($B$9:$B$72,'Lista de precios'!$E$10:$I$73,5,0)</f>
        <v>1342892.56</v>
      </c>
      <c r="D25" s="57">
        <f t="shared" si="0"/>
        <v>1624899.9976000001</v>
      </c>
      <c r="E25" s="45">
        <f>+'cuadro de descuentos'!C19</f>
        <v>19</v>
      </c>
      <c r="F25" s="4">
        <f t="shared" si="1"/>
        <v>1087742.9736000001</v>
      </c>
      <c r="G25" s="49">
        <f>+bonificaciones!B19</f>
        <v>160165.28925619833</v>
      </c>
      <c r="H25" s="4">
        <f t="shared" si="2"/>
        <v>927577.68434380181</v>
      </c>
      <c r="I25" s="28">
        <f t="shared" si="3"/>
        <v>1122368.9980560001</v>
      </c>
      <c r="J25" s="28">
        <f t="shared" si="6"/>
        <v>1133379.9980560001</v>
      </c>
      <c r="K25" s="130">
        <v>4635</v>
      </c>
      <c r="L25" s="139">
        <f t="shared" si="5"/>
        <v>1138014.9980560001</v>
      </c>
      <c r="M25" s="50" t="s">
        <v>59</v>
      </c>
    </row>
    <row r="26" spans="2:14" ht="17.25" thickBot="1" x14ac:dyDescent="0.3">
      <c r="B26" s="140"/>
      <c r="C26" s="115" t="e">
        <f>VLOOKUP($B$9:$B$72,'Lista de precios'!$E$10:$I$73,5,0)</f>
        <v>#N/A</v>
      </c>
      <c r="D26" s="58"/>
      <c r="E26" s="46">
        <f>+'cuadro de descuentos'!C20</f>
        <v>0</v>
      </c>
      <c r="F26" s="6"/>
      <c r="G26" s="6"/>
      <c r="H26" s="6"/>
      <c r="I26" s="29"/>
      <c r="J26" s="29"/>
      <c r="K26" s="29"/>
      <c r="L26" s="141">
        <f t="shared" si="5"/>
        <v>0</v>
      </c>
      <c r="M26" s="51"/>
    </row>
    <row r="27" spans="2:14" ht="17.25" thickBot="1" x14ac:dyDescent="0.3">
      <c r="B27" s="138" t="s">
        <v>0</v>
      </c>
      <c r="C27" s="72">
        <f>VLOOKUP($B$9:$B$72,'Lista de precios'!$E$10:$I$73,5,0)</f>
        <v>1041239.67</v>
      </c>
      <c r="D27" s="57">
        <f t="shared" si="0"/>
        <v>1259900.0007</v>
      </c>
      <c r="E27" s="45">
        <f>+'cuadro de descuentos'!C21</f>
        <v>10</v>
      </c>
      <c r="F27" s="4">
        <f t="shared" si="1"/>
        <v>937115.7030000001</v>
      </c>
      <c r="G27" s="49">
        <f>+bonificaciones!B21</f>
        <v>0</v>
      </c>
      <c r="H27" s="4">
        <v>525000</v>
      </c>
      <c r="I27" s="28">
        <f t="shared" si="3"/>
        <v>635250</v>
      </c>
      <c r="J27" s="28">
        <f t="shared" si="6"/>
        <v>646261</v>
      </c>
      <c r="K27" s="130">
        <v>4635</v>
      </c>
      <c r="L27" s="139">
        <f t="shared" si="5"/>
        <v>650896</v>
      </c>
      <c r="M27" s="50" t="s">
        <v>58</v>
      </c>
    </row>
    <row r="28" spans="2:14" ht="17.25" thickBot="1" x14ac:dyDescent="0.3">
      <c r="B28" s="138" t="s">
        <v>1</v>
      </c>
      <c r="C28" s="72">
        <f>VLOOKUP($B$9:$B$72,'Lista de precios'!$E$10:$I$73,5,0)</f>
        <v>1131322.31</v>
      </c>
      <c r="D28" s="57">
        <f t="shared" si="0"/>
        <v>1368899.9950999999</v>
      </c>
      <c r="E28" s="45">
        <f>+'cuadro de descuentos'!C22</f>
        <v>10</v>
      </c>
      <c r="F28" s="4">
        <f t="shared" si="1"/>
        <v>1018190.079</v>
      </c>
      <c r="G28" s="49">
        <f>+bonificaciones!B22</f>
        <v>0</v>
      </c>
      <c r="H28" s="4">
        <f t="shared" si="2"/>
        <v>1018190.079</v>
      </c>
      <c r="I28" s="28">
        <f t="shared" si="3"/>
        <v>1232009.9955899999</v>
      </c>
      <c r="J28" s="28">
        <f t="shared" si="6"/>
        <v>1243020.9955899999</v>
      </c>
      <c r="K28" s="130">
        <v>4635</v>
      </c>
      <c r="L28" s="139">
        <f t="shared" si="5"/>
        <v>1247655.9955899999</v>
      </c>
      <c r="M28" s="50" t="s">
        <v>58</v>
      </c>
    </row>
    <row r="29" spans="2:14" ht="16.5" x14ac:dyDescent="0.25">
      <c r="B29" s="138" t="s">
        <v>2</v>
      </c>
      <c r="C29" s="72">
        <f>VLOOKUP($B$9:$B$72,'Lista de precios'!$E$10:$I$73,5,0)</f>
        <v>1195785.1200000001</v>
      </c>
      <c r="D29" s="57">
        <f t="shared" si="0"/>
        <v>1446899.9952</v>
      </c>
      <c r="E29" s="45">
        <f>+'cuadro de descuentos'!C23</f>
        <v>10</v>
      </c>
      <c r="F29" s="4">
        <f t="shared" si="1"/>
        <v>1076206.6080000002</v>
      </c>
      <c r="G29" s="49">
        <f>+bonificaciones!B23</f>
        <v>0</v>
      </c>
      <c r="H29" s="4">
        <f t="shared" si="2"/>
        <v>1076206.6080000002</v>
      </c>
      <c r="I29" s="28">
        <f t="shared" si="3"/>
        <v>1302209.9956800002</v>
      </c>
      <c r="J29" s="28">
        <f t="shared" si="6"/>
        <v>1313220.9956800002</v>
      </c>
      <c r="K29" s="130">
        <v>4635</v>
      </c>
      <c r="L29" s="139">
        <f t="shared" si="5"/>
        <v>1317855.9956800002</v>
      </c>
      <c r="M29" s="50" t="s">
        <v>58</v>
      </c>
    </row>
    <row r="30" spans="2:14" ht="17.25" thickBot="1" x14ac:dyDescent="0.3">
      <c r="B30" s="140"/>
      <c r="C30" s="115" t="e">
        <f>VLOOKUP($B$9:$B$72,'Lista de precios'!$E$10:$I$73,5,0)</f>
        <v>#N/A</v>
      </c>
      <c r="D30" s="58"/>
      <c r="E30" s="46">
        <f>+'cuadro de descuentos'!C24</f>
        <v>0</v>
      </c>
      <c r="F30" s="6"/>
      <c r="G30" s="6"/>
      <c r="H30" s="6"/>
      <c r="I30" s="29"/>
      <c r="J30" s="29"/>
      <c r="K30" s="29"/>
      <c r="L30" s="141">
        <f t="shared" si="5"/>
        <v>0</v>
      </c>
      <c r="M30" s="51"/>
    </row>
    <row r="31" spans="2:14" ht="17.25" thickBot="1" x14ac:dyDescent="0.3">
      <c r="B31" s="138" t="s">
        <v>3</v>
      </c>
      <c r="C31" s="72">
        <f>VLOOKUP($B$9:$B$72,'Lista de precios'!$E$10:$I$73,5,0)</f>
        <v>1392479.34</v>
      </c>
      <c r="D31" s="57">
        <f t="shared" si="0"/>
        <v>1684900.0014</v>
      </c>
      <c r="E31" s="45">
        <f>+'cuadro de descuentos'!C25</f>
        <v>10</v>
      </c>
      <c r="F31" s="4">
        <f t="shared" si="1"/>
        <v>1253231.4060000002</v>
      </c>
      <c r="G31" s="49">
        <f>+bonificaciones!B25</f>
        <v>182645</v>
      </c>
      <c r="H31" s="4">
        <f t="shared" si="2"/>
        <v>1070586.4060000002</v>
      </c>
      <c r="I31" s="28">
        <f t="shared" si="3"/>
        <v>1295409.5512600001</v>
      </c>
      <c r="J31" s="28">
        <f t="shared" si="6"/>
        <v>1306420.5512600001</v>
      </c>
      <c r="K31" s="130">
        <v>3040</v>
      </c>
      <c r="L31" s="139">
        <f t="shared" si="5"/>
        <v>1309460.5512600001</v>
      </c>
      <c r="M31" s="50" t="s">
        <v>59</v>
      </c>
    </row>
    <row r="32" spans="2:14" ht="17.25" hidden="1" thickBot="1" x14ac:dyDescent="0.3">
      <c r="B32" s="138" t="s">
        <v>4</v>
      </c>
      <c r="C32" s="72" t="e">
        <f>VLOOKUP($B$9:$B$72,'Lista de precios'!$E$10:$I$73,5,0)</f>
        <v>#N/A</v>
      </c>
      <c r="D32" s="57" t="e">
        <f t="shared" si="0"/>
        <v>#N/A</v>
      </c>
      <c r="E32" s="45">
        <f>+'cuadro de descuentos'!C26</f>
        <v>10</v>
      </c>
      <c r="F32" s="4" t="e">
        <f t="shared" si="1"/>
        <v>#N/A</v>
      </c>
      <c r="G32" s="49">
        <f>+bonificaciones!B26</f>
        <v>103616</v>
      </c>
      <c r="H32" s="4" t="e">
        <f t="shared" si="2"/>
        <v>#N/A</v>
      </c>
      <c r="I32" s="28" t="e">
        <f t="shared" si="3"/>
        <v>#N/A</v>
      </c>
      <c r="J32" s="28" t="e">
        <f t="shared" si="6"/>
        <v>#N/A</v>
      </c>
      <c r="K32" s="130">
        <v>3040</v>
      </c>
      <c r="L32" s="139" t="e">
        <f t="shared" si="5"/>
        <v>#N/A</v>
      </c>
      <c r="M32" s="50" t="s">
        <v>58</v>
      </c>
      <c r="N32" s="52"/>
    </row>
    <row r="33" spans="2:13" ht="17.25" hidden="1" thickBot="1" x14ac:dyDescent="0.3">
      <c r="B33" s="138" t="s">
        <v>5</v>
      </c>
      <c r="C33" s="72" t="e">
        <f>VLOOKUP($B$9:$B$72,'Lista de precios'!$E$10:$I$73,5,0)</f>
        <v>#N/A</v>
      </c>
      <c r="D33" s="57" t="e">
        <f t="shared" si="0"/>
        <v>#N/A</v>
      </c>
      <c r="E33" s="45">
        <f>+'cuadro de descuentos'!C27</f>
        <v>10</v>
      </c>
      <c r="F33" s="4" t="e">
        <f t="shared" si="1"/>
        <v>#N/A</v>
      </c>
      <c r="G33" s="49">
        <f>+bonificaciones!B27</f>
        <v>105302</v>
      </c>
      <c r="H33" s="4" t="e">
        <f t="shared" si="2"/>
        <v>#N/A</v>
      </c>
      <c r="I33" s="28" t="e">
        <f t="shared" si="3"/>
        <v>#N/A</v>
      </c>
      <c r="J33" s="28" t="e">
        <f t="shared" si="6"/>
        <v>#N/A</v>
      </c>
      <c r="K33" s="130">
        <v>3040</v>
      </c>
      <c r="L33" s="139" t="e">
        <f t="shared" si="5"/>
        <v>#N/A</v>
      </c>
      <c r="M33" s="50" t="s">
        <v>58</v>
      </c>
    </row>
    <row r="34" spans="2:13" ht="17.25" thickBot="1" x14ac:dyDescent="0.3">
      <c r="B34" s="138" t="s">
        <v>90</v>
      </c>
      <c r="C34" s="72">
        <f>VLOOKUP($B$9:$B$72,'Lista de precios'!$E$10:$I$73,5,0)</f>
        <v>1528842.98</v>
      </c>
      <c r="D34" s="57">
        <f>+C34*1.21</f>
        <v>1849900.0057999999</v>
      </c>
      <c r="E34" s="45">
        <f>+'cuadro de descuentos'!C28</f>
        <v>10</v>
      </c>
      <c r="F34" s="4">
        <f>+C34*((100-E34)/100)</f>
        <v>1375958.682</v>
      </c>
      <c r="G34" s="49">
        <f>+bonificaciones!B28</f>
        <v>0</v>
      </c>
      <c r="H34" s="4">
        <f t="shared" si="2"/>
        <v>1375958.682</v>
      </c>
      <c r="I34" s="28">
        <f t="shared" si="3"/>
        <v>1664910.0052199999</v>
      </c>
      <c r="J34" s="28">
        <f t="shared" si="6"/>
        <v>1675921.0052199999</v>
      </c>
      <c r="K34" s="130">
        <v>3040</v>
      </c>
      <c r="L34" s="139">
        <f t="shared" si="5"/>
        <v>1678961.0052199999</v>
      </c>
      <c r="M34" s="50" t="s">
        <v>101</v>
      </c>
    </row>
    <row r="35" spans="2:13" ht="17.25" thickBot="1" x14ac:dyDescent="0.3">
      <c r="B35" s="138" t="s">
        <v>6</v>
      </c>
      <c r="C35" s="72">
        <f>VLOOKUP($B$9:$B$72,'Lista de precios'!$E$10:$I$73,5,0)</f>
        <v>1392479.34</v>
      </c>
      <c r="D35" s="57">
        <f t="shared" si="0"/>
        <v>1684900.0014</v>
      </c>
      <c r="E35" s="45">
        <f>+'cuadro de descuentos'!C29</f>
        <v>10</v>
      </c>
      <c r="F35" s="4">
        <f t="shared" si="1"/>
        <v>1253231.4060000002</v>
      </c>
      <c r="G35" s="49">
        <f>+bonificaciones!B29</f>
        <v>182645</v>
      </c>
      <c r="H35" s="4">
        <f t="shared" si="2"/>
        <v>1070586.4060000002</v>
      </c>
      <c r="I35" s="28">
        <f t="shared" si="3"/>
        <v>1295409.5512600001</v>
      </c>
      <c r="J35" s="28">
        <f t="shared" si="6"/>
        <v>1306420.5512600001</v>
      </c>
      <c r="K35" s="130">
        <v>3040</v>
      </c>
      <c r="L35" s="139">
        <f t="shared" si="5"/>
        <v>1309460.5512600001</v>
      </c>
      <c r="M35" s="50" t="s">
        <v>59</v>
      </c>
    </row>
    <row r="36" spans="2:13" ht="17.25" hidden="1" thickBot="1" x14ac:dyDescent="0.3">
      <c r="B36" s="138" t="s">
        <v>7</v>
      </c>
      <c r="C36" s="72" t="e">
        <f>VLOOKUP($B$9:$B$72,'Lista de precios'!$E$10:$I$73,5,0)</f>
        <v>#N/A</v>
      </c>
      <c r="D36" s="57" t="e">
        <f t="shared" si="0"/>
        <v>#N/A</v>
      </c>
      <c r="E36" s="45">
        <f>+'cuadro de descuentos'!C30</f>
        <v>10</v>
      </c>
      <c r="F36" s="4" t="e">
        <f t="shared" si="1"/>
        <v>#N/A</v>
      </c>
      <c r="G36" s="49">
        <f>+bonificaciones!B30</f>
        <v>103616</v>
      </c>
      <c r="H36" s="4" t="e">
        <f t="shared" si="2"/>
        <v>#N/A</v>
      </c>
      <c r="I36" s="28" t="e">
        <f t="shared" si="3"/>
        <v>#N/A</v>
      </c>
      <c r="J36" s="28" t="e">
        <f t="shared" si="6"/>
        <v>#N/A</v>
      </c>
      <c r="K36" s="130">
        <v>3040</v>
      </c>
      <c r="L36" s="139" t="e">
        <f t="shared" si="5"/>
        <v>#N/A</v>
      </c>
      <c r="M36" s="50" t="s">
        <v>58</v>
      </c>
    </row>
    <row r="37" spans="2:13" ht="17.25" hidden="1" thickBot="1" x14ac:dyDescent="0.3">
      <c r="B37" s="138" t="s">
        <v>8</v>
      </c>
      <c r="C37" s="72" t="e">
        <f>VLOOKUP($B$9:$B$72,'Lista de precios'!$E$10:$I$73,5,0)</f>
        <v>#N/A</v>
      </c>
      <c r="D37" s="57" t="e">
        <f t="shared" si="0"/>
        <v>#N/A</v>
      </c>
      <c r="E37" s="45">
        <f>+'cuadro de descuentos'!C31</f>
        <v>10</v>
      </c>
      <c r="F37" s="4" t="e">
        <f t="shared" si="1"/>
        <v>#N/A</v>
      </c>
      <c r="G37" s="49">
        <f>+bonificaciones!B31</f>
        <v>105372</v>
      </c>
      <c r="H37" s="4" t="e">
        <f t="shared" si="2"/>
        <v>#N/A</v>
      </c>
      <c r="I37" s="28" t="e">
        <f t="shared" si="3"/>
        <v>#N/A</v>
      </c>
      <c r="J37" s="28" t="e">
        <f t="shared" si="6"/>
        <v>#N/A</v>
      </c>
      <c r="K37" s="130">
        <v>3040</v>
      </c>
      <c r="L37" s="139" t="e">
        <f t="shared" si="5"/>
        <v>#N/A</v>
      </c>
      <c r="M37" s="50" t="s">
        <v>58</v>
      </c>
    </row>
    <row r="38" spans="2:13" ht="16.5" x14ac:dyDescent="0.25">
      <c r="B38" s="138" t="s">
        <v>91</v>
      </c>
      <c r="C38" s="72">
        <f>VLOOKUP($B$9:$B$72,'Lista de precios'!$E$10:$I$73,5,0)</f>
        <v>1528842.98</v>
      </c>
      <c r="D38" s="57">
        <f>+C38*1.21</f>
        <v>1849900.0057999999</v>
      </c>
      <c r="E38" s="45">
        <f>+'cuadro de descuentos'!C32</f>
        <v>10</v>
      </c>
      <c r="F38" s="4">
        <f>+C38*((100-E38)/100)</f>
        <v>1375958.682</v>
      </c>
      <c r="G38" s="49">
        <f>+bonificaciones!B32</f>
        <v>0</v>
      </c>
      <c r="H38" s="4">
        <f t="shared" si="2"/>
        <v>1375958.682</v>
      </c>
      <c r="I38" s="28">
        <f t="shared" si="3"/>
        <v>1664910.0052199999</v>
      </c>
      <c r="J38" s="28">
        <f t="shared" si="6"/>
        <v>1675921.0052199999</v>
      </c>
      <c r="K38" s="130">
        <v>3040</v>
      </c>
      <c r="L38" s="139">
        <f t="shared" si="5"/>
        <v>1678961.0052199999</v>
      </c>
      <c r="M38" s="50" t="s">
        <v>101</v>
      </c>
    </row>
    <row r="39" spans="2:13" ht="16.5" hidden="1" x14ac:dyDescent="0.25">
      <c r="B39" s="138" t="s">
        <v>49</v>
      </c>
      <c r="C39" s="72" t="e">
        <f>VLOOKUP($B$9:$B$72,'Lista de precios'!$E$10:$I$73,5,0)</f>
        <v>#N/A</v>
      </c>
      <c r="D39" s="57" t="e">
        <f t="shared" si="0"/>
        <v>#N/A</v>
      </c>
      <c r="E39" s="45">
        <f>+'cuadro de descuentos'!C33</f>
        <v>10</v>
      </c>
      <c r="F39" s="4" t="e">
        <f t="shared" si="1"/>
        <v>#N/A</v>
      </c>
      <c r="G39" s="49">
        <f>+bonificaciones!B33</f>
        <v>95116</v>
      </c>
      <c r="H39" s="4" t="e">
        <f t="shared" si="2"/>
        <v>#N/A</v>
      </c>
      <c r="I39" s="28" t="e">
        <f>+H39*1.21</f>
        <v>#N/A</v>
      </c>
      <c r="J39" s="28" t="e">
        <f t="shared" si="6"/>
        <v>#N/A</v>
      </c>
      <c r="K39" s="28">
        <v>2261</v>
      </c>
      <c r="L39" s="139" t="e">
        <f t="shared" si="5"/>
        <v>#N/A</v>
      </c>
      <c r="M39" s="50" t="s">
        <v>58</v>
      </c>
    </row>
    <row r="40" spans="2:13" ht="17.25" thickBot="1" x14ac:dyDescent="0.3">
      <c r="B40" s="140"/>
      <c r="C40" s="115" t="e">
        <f>VLOOKUP($B$9:$B$72,'Lista de precios'!$E$10:$I$73,5,0)</f>
        <v>#N/A</v>
      </c>
      <c r="D40" s="58"/>
      <c r="E40" s="46">
        <f>+'cuadro de descuentos'!C34</f>
        <v>0</v>
      </c>
      <c r="F40" s="6"/>
      <c r="G40" s="6"/>
      <c r="H40" s="6"/>
      <c r="I40" s="29"/>
      <c r="J40" s="29"/>
      <c r="K40" s="29"/>
      <c r="L40" s="141">
        <f t="shared" si="5"/>
        <v>0</v>
      </c>
      <c r="M40" s="51"/>
    </row>
    <row r="41" spans="2:13" ht="17.25" thickBot="1" x14ac:dyDescent="0.3">
      <c r="B41" s="138" t="s">
        <v>9</v>
      </c>
      <c r="C41" s="72">
        <f>VLOOKUP($B$9:$B$72,'Lista de precios'!$E$10:$I$73,5,0)</f>
        <v>1142892.56</v>
      </c>
      <c r="D41" s="57">
        <f t="shared" si="0"/>
        <v>1382899.9976000001</v>
      </c>
      <c r="E41" s="45">
        <f>+'cuadro de descuentos'!C35</f>
        <v>12</v>
      </c>
      <c r="F41" s="4">
        <f t="shared" si="1"/>
        <v>1005745.4528000001</v>
      </c>
      <c r="G41" s="49">
        <f>+bonificaciones!B35</f>
        <v>98347.107438016537</v>
      </c>
      <c r="H41" s="4">
        <f t="shared" si="2"/>
        <v>907398.34536198352</v>
      </c>
      <c r="I41" s="28">
        <f t="shared" si="3"/>
        <v>1097951.997888</v>
      </c>
      <c r="J41" s="28">
        <f t="shared" si="6"/>
        <v>1108962.997888</v>
      </c>
      <c r="K41" s="130">
        <v>4635</v>
      </c>
      <c r="L41" s="139">
        <f t="shared" si="5"/>
        <v>1113597.997888</v>
      </c>
      <c r="M41" s="50" t="s">
        <v>59</v>
      </c>
    </row>
    <row r="42" spans="2:13" ht="17.25" thickBot="1" x14ac:dyDescent="0.3">
      <c r="B42" s="138" t="s">
        <v>10</v>
      </c>
      <c r="C42" s="72">
        <f>VLOOKUP($B$9:$B$72,'Lista de precios'!$E$10:$I$73,5,0)</f>
        <v>1242892.56</v>
      </c>
      <c r="D42" s="57">
        <f t="shared" si="0"/>
        <v>1503899.9976000001</v>
      </c>
      <c r="E42" s="45">
        <f>+'cuadro de descuentos'!C36</f>
        <v>12</v>
      </c>
      <c r="F42" s="4">
        <f t="shared" si="1"/>
        <v>1093745.4528000001</v>
      </c>
      <c r="G42" s="49">
        <f>+bonificaciones!B36</f>
        <v>98347.107438016537</v>
      </c>
      <c r="H42" s="4">
        <f t="shared" si="2"/>
        <v>995398.34536198352</v>
      </c>
      <c r="I42" s="28">
        <f t="shared" si="3"/>
        <v>1204431.997888</v>
      </c>
      <c r="J42" s="28">
        <f t="shared" si="6"/>
        <v>1215442.997888</v>
      </c>
      <c r="K42" s="130">
        <v>4635</v>
      </c>
      <c r="L42" s="139">
        <f t="shared" si="5"/>
        <v>1220077.997888</v>
      </c>
      <c r="M42" s="50" t="s">
        <v>59</v>
      </c>
    </row>
    <row r="43" spans="2:13" ht="17.25" thickBot="1" x14ac:dyDescent="0.3">
      <c r="B43" s="138" t="s">
        <v>11</v>
      </c>
      <c r="C43" s="72">
        <f>VLOOKUP($B$9:$B$72,'Lista de precios'!$E$10:$I$73,5,0)</f>
        <v>1283388.43</v>
      </c>
      <c r="D43" s="57">
        <f t="shared" si="0"/>
        <v>1552900.0003</v>
      </c>
      <c r="E43" s="45">
        <f>+'cuadro de descuentos'!C37</f>
        <v>12</v>
      </c>
      <c r="F43" s="4">
        <f t="shared" si="1"/>
        <v>1129381.8184</v>
      </c>
      <c r="G43" s="49">
        <f>+bonificaciones!B37</f>
        <v>98347.107438016537</v>
      </c>
      <c r="H43" s="4">
        <f t="shared" si="2"/>
        <v>1031034.7109619834</v>
      </c>
      <c r="I43" s="28">
        <f t="shared" si="3"/>
        <v>1247552.0002639999</v>
      </c>
      <c r="J43" s="28">
        <f t="shared" si="6"/>
        <v>1258563.0002639999</v>
      </c>
      <c r="K43" s="130">
        <v>4635</v>
      </c>
      <c r="L43" s="139">
        <f t="shared" si="5"/>
        <v>1263198.0002639999</v>
      </c>
      <c r="M43" s="50" t="s">
        <v>59</v>
      </c>
    </row>
    <row r="44" spans="2:13" ht="17.25" thickBot="1" x14ac:dyDescent="0.3">
      <c r="B44" s="138" t="s">
        <v>12</v>
      </c>
      <c r="C44" s="72">
        <f>VLOOKUP($B$9:$B$72,'Lista de precios'!$E$10:$I$73,5,0)</f>
        <v>1335454.55</v>
      </c>
      <c r="D44" s="57">
        <f t="shared" si="0"/>
        <v>1615900.0055</v>
      </c>
      <c r="E44" s="45">
        <f>+'cuadro de descuentos'!C38</f>
        <v>12</v>
      </c>
      <c r="F44" s="4">
        <f t="shared" si="1"/>
        <v>1175200.004</v>
      </c>
      <c r="G44" s="49">
        <f>+bonificaciones!B38</f>
        <v>98347.107438016537</v>
      </c>
      <c r="H44" s="4">
        <f t="shared" si="2"/>
        <v>1076852.8965619835</v>
      </c>
      <c r="I44" s="28">
        <f t="shared" si="3"/>
        <v>1302992.0048400001</v>
      </c>
      <c r="J44" s="28">
        <f t="shared" si="6"/>
        <v>1314003.0048400001</v>
      </c>
      <c r="K44" s="130">
        <v>4635</v>
      </c>
      <c r="L44" s="139">
        <f t="shared" si="5"/>
        <v>1318638.0048400001</v>
      </c>
      <c r="M44" s="50" t="s">
        <v>59</v>
      </c>
    </row>
    <row r="45" spans="2:13" ht="17.25" thickBot="1" x14ac:dyDescent="0.3">
      <c r="B45" s="142" t="s">
        <v>13</v>
      </c>
      <c r="C45" s="116">
        <f>VLOOKUP($B$9:$B$72,'Lista de precios'!$E$10:$I$73,5,0)</f>
        <v>1290826.45</v>
      </c>
      <c r="D45" s="117">
        <f t="shared" si="0"/>
        <v>1561900.0044999998</v>
      </c>
      <c r="E45" s="118">
        <f>+'cuadro de descuentos'!C39</f>
        <v>12</v>
      </c>
      <c r="F45" s="119">
        <f t="shared" si="1"/>
        <v>1135927.2760000001</v>
      </c>
      <c r="G45" s="120">
        <f>+bonificaciones!B39</f>
        <v>98347.107438016537</v>
      </c>
      <c r="H45" s="119">
        <v>749000</v>
      </c>
      <c r="I45" s="119">
        <f t="shared" si="3"/>
        <v>906290</v>
      </c>
      <c r="J45" s="119">
        <f t="shared" si="6"/>
        <v>917301</v>
      </c>
      <c r="K45" s="130">
        <v>4635</v>
      </c>
      <c r="L45" s="143">
        <f t="shared" si="5"/>
        <v>921936</v>
      </c>
      <c r="M45" s="121" t="s">
        <v>59</v>
      </c>
    </row>
    <row r="46" spans="2:13" ht="17.25" thickBot="1" x14ac:dyDescent="0.3">
      <c r="B46" s="138" t="s">
        <v>14</v>
      </c>
      <c r="C46" s="72">
        <f>VLOOKUP($B$9:$B$72,'Lista de precios'!$E$10:$I$73,5,0)</f>
        <v>1347851.24</v>
      </c>
      <c r="D46" s="57">
        <f t="shared" si="0"/>
        <v>1630900.0004</v>
      </c>
      <c r="E46" s="45">
        <f>+'cuadro de descuentos'!C40</f>
        <v>12</v>
      </c>
      <c r="F46" s="4">
        <f t="shared" si="1"/>
        <v>1186109.0911999999</v>
      </c>
      <c r="G46" s="49">
        <f>+bonificaciones!B40</f>
        <v>98347.107438016537</v>
      </c>
      <c r="H46" s="4">
        <f t="shared" si="2"/>
        <v>1087761.9837619835</v>
      </c>
      <c r="I46" s="28">
        <f t="shared" si="3"/>
        <v>1316192.0003519999</v>
      </c>
      <c r="J46" s="28">
        <f t="shared" si="6"/>
        <v>1327203.0003519999</v>
      </c>
      <c r="K46" s="130">
        <v>4635</v>
      </c>
      <c r="L46" s="139">
        <f t="shared" si="5"/>
        <v>1331838.0003519999</v>
      </c>
      <c r="M46" s="50" t="s">
        <v>59</v>
      </c>
    </row>
    <row r="47" spans="2:13" ht="16.5" x14ac:dyDescent="0.25">
      <c r="B47" s="138" t="s">
        <v>35</v>
      </c>
      <c r="C47" s="72">
        <f>VLOOKUP($B$9:$B$72,'Lista de precios'!$E$10:$I$73,5,0)</f>
        <v>1383388.43</v>
      </c>
      <c r="D47" s="57">
        <f t="shared" si="0"/>
        <v>1673900.0003</v>
      </c>
      <c r="E47" s="45">
        <f>+'cuadro de descuentos'!C41</f>
        <v>12</v>
      </c>
      <c r="F47" s="4">
        <f t="shared" si="1"/>
        <v>1217381.8184</v>
      </c>
      <c r="G47" s="49">
        <f>+bonificaciones!B41</f>
        <v>98347.107438016537</v>
      </c>
      <c r="H47" s="4">
        <f t="shared" si="2"/>
        <v>1119034.7109619835</v>
      </c>
      <c r="I47" s="28">
        <f t="shared" si="3"/>
        <v>1354032.0002640001</v>
      </c>
      <c r="J47" s="28">
        <f t="shared" si="6"/>
        <v>1365043.0002640001</v>
      </c>
      <c r="K47" s="130">
        <v>4635</v>
      </c>
      <c r="L47" s="139">
        <f t="shared" si="5"/>
        <v>1369678.0002640001</v>
      </c>
      <c r="M47" s="50" t="s">
        <v>59</v>
      </c>
    </row>
    <row r="48" spans="2:13" ht="17.25" thickBot="1" x14ac:dyDescent="0.3">
      <c r="B48" s="140"/>
      <c r="C48" s="115" t="e">
        <f>VLOOKUP($B$9:$B$72,'Lista de precios'!$E$10:$I$73,5,0)</f>
        <v>#N/A</v>
      </c>
      <c r="D48" s="58"/>
      <c r="E48" s="46">
        <f>+'cuadro de descuentos'!C42</f>
        <v>0</v>
      </c>
      <c r="F48" s="6"/>
      <c r="G48" s="6"/>
      <c r="H48" s="6"/>
      <c r="I48" s="29"/>
      <c r="J48" s="29"/>
      <c r="K48" s="29"/>
      <c r="L48" s="141">
        <f t="shared" si="5"/>
        <v>0</v>
      </c>
      <c r="M48" s="51"/>
    </row>
    <row r="49" spans="2:13" ht="17.25" thickBot="1" x14ac:dyDescent="0.3">
      <c r="B49" s="138" t="s">
        <v>92</v>
      </c>
      <c r="C49" s="72">
        <f>VLOOKUP($B$9:$B$72,'Lista de precios'!$E$10:$I$73,5,0)</f>
        <v>1337107.44</v>
      </c>
      <c r="D49" s="57">
        <f t="shared" si="0"/>
        <v>1617900.0023999999</v>
      </c>
      <c r="E49" s="45">
        <f>+'cuadro de descuentos'!C43</f>
        <v>10</v>
      </c>
      <c r="F49" s="4">
        <f t="shared" si="1"/>
        <v>1203396.696</v>
      </c>
      <c r="G49" s="49">
        <f>+bonificaciones!B43</f>
        <v>52686</v>
      </c>
      <c r="H49" s="4">
        <f t="shared" si="2"/>
        <v>1150710.696</v>
      </c>
      <c r="I49" s="28">
        <f t="shared" si="3"/>
        <v>1392359.9421599999</v>
      </c>
      <c r="J49" s="28">
        <f t="shared" si="6"/>
        <v>1403370.9421599999</v>
      </c>
      <c r="K49" s="130">
        <v>4635</v>
      </c>
      <c r="L49" s="139">
        <f t="shared" si="5"/>
        <v>1408005.9421599999</v>
      </c>
      <c r="M49" s="50" t="s">
        <v>58</v>
      </c>
    </row>
    <row r="50" spans="2:13" ht="17.25" thickBot="1" x14ac:dyDescent="0.3">
      <c r="B50" s="138" t="s">
        <v>93</v>
      </c>
      <c r="C50" s="72">
        <f>VLOOKUP($B$9:$B$72,'Lista de precios'!$E$10:$I$73,5,0)</f>
        <v>1448677.69</v>
      </c>
      <c r="D50" s="57">
        <f t="shared" si="0"/>
        <v>1752900.0048999998</v>
      </c>
      <c r="E50" s="45">
        <f>+'cuadro de descuentos'!C44</f>
        <v>10</v>
      </c>
      <c r="F50" s="4">
        <f t="shared" si="1"/>
        <v>1303809.9210000001</v>
      </c>
      <c r="G50" s="49">
        <f>+bonificaciones!B44</f>
        <v>52686</v>
      </c>
      <c r="H50" s="4">
        <f t="shared" si="2"/>
        <v>1251123.9210000001</v>
      </c>
      <c r="I50" s="28">
        <f t="shared" si="3"/>
        <v>1513859.94441</v>
      </c>
      <c r="J50" s="28">
        <f t="shared" si="6"/>
        <v>1524870.94441</v>
      </c>
      <c r="K50" s="130">
        <v>4635</v>
      </c>
      <c r="L50" s="139">
        <f t="shared" si="5"/>
        <v>1529505.94441</v>
      </c>
      <c r="M50" s="50" t="s">
        <v>58</v>
      </c>
    </row>
    <row r="51" spans="2:13" ht="16.5" x14ac:dyDescent="0.25">
      <c r="B51" s="138" t="s">
        <v>94</v>
      </c>
      <c r="C51" s="72">
        <f>VLOOKUP($B$9:$B$72,'Lista de precios'!$E$10:$I$73,5,0)</f>
        <v>1527190.08</v>
      </c>
      <c r="D51" s="57">
        <f t="shared" si="0"/>
        <v>1847899.9968000001</v>
      </c>
      <c r="E51" s="45">
        <f>+'cuadro de descuentos'!C45</f>
        <v>10</v>
      </c>
      <c r="F51" s="4">
        <f t="shared" si="1"/>
        <v>1374471.0720000002</v>
      </c>
      <c r="G51" s="49">
        <f>+bonificaciones!B45</f>
        <v>30909</v>
      </c>
      <c r="H51" s="4">
        <f t="shared" si="2"/>
        <v>1343562.0720000002</v>
      </c>
      <c r="I51" s="28">
        <f t="shared" si="3"/>
        <v>1625710.1071200001</v>
      </c>
      <c r="J51" s="28">
        <f t="shared" si="6"/>
        <v>1636721.1071200001</v>
      </c>
      <c r="K51" s="130">
        <v>4635</v>
      </c>
      <c r="L51" s="139">
        <f t="shared" si="5"/>
        <v>1641356.1071200001</v>
      </c>
      <c r="M51" s="50" t="s">
        <v>58</v>
      </c>
    </row>
    <row r="52" spans="2:13" ht="17.25" thickBot="1" x14ac:dyDescent="0.3">
      <c r="B52" s="140"/>
      <c r="C52" s="115" t="e">
        <f>VLOOKUP($B$9:$B$72,'Lista de precios'!$E$10:$I$73,5,0)</f>
        <v>#N/A</v>
      </c>
      <c r="D52" s="58"/>
      <c r="E52" s="46">
        <f>+'cuadro de descuentos'!C46</f>
        <v>0</v>
      </c>
      <c r="F52" s="6"/>
      <c r="G52" s="6"/>
      <c r="H52" s="6"/>
      <c r="I52" s="29"/>
      <c r="J52" s="29"/>
      <c r="K52" s="29"/>
      <c r="L52" s="141">
        <f t="shared" si="5"/>
        <v>0</v>
      </c>
      <c r="M52" s="51"/>
    </row>
    <row r="53" spans="2:13" ht="17.25" thickBot="1" x14ac:dyDescent="0.3">
      <c r="B53" s="142" t="s">
        <v>15</v>
      </c>
      <c r="C53" s="116">
        <f>VLOOKUP($B$9:$B$72,'Lista de precios'!$E$10:$I$73,5,0)</f>
        <v>975475.11</v>
      </c>
      <c r="D53" s="117">
        <f>+C53*1.105</f>
        <v>1077899.99655</v>
      </c>
      <c r="E53" s="118">
        <f>+'cuadro de descuentos'!C47</f>
        <v>10</v>
      </c>
      <c r="F53" s="119">
        <f t="shared" si="1"/>
        <v>877927.59900000005</v>
      </c>
      <c r="G53" s="120">
        <f>+bonificaciones!B47</f>
        <v>0</v>
      </c>
      <c r="H53" s="119">
        <v>582000</v>
      </c>
      <c r="I53" s="119">
        <f>+H53*1.105</f>
        <v>643110</v>
      </c>
      <c r="J53" s="119">
        <f>+I53+$C$4</f>
        <v>655331</v>
      </c>
      <c r="K53" s="130">
        <v>4635</v>
      </c>
      <c r="L53" s="143">
        <f t="shared" si="5"/>
        <v>659966</v>
      </c>
      <c r="M53" s="121" t="s">
        <v>59</v>
      </c>
    </row>
    <row r="54" spans="2:13" ht="16.5" x14ac:dyDescent="0.25">
      <c r="B54" s="142" t="s">
        <v>16</v>
      </c>
      <c r="C54" s="116">
        <f>VLOOKUP($B$9:$B$72,'Lista de precios'!$E$10:$I$73,5,0)</f>
        <v>1024343.89</v>
      </c>
      <c r="D54" s="117">
        <f>+C54*1.105</f>
        <v>1131899.9984500001</v>
      </c>
      <c r="E54" s="118">
        <f>+'cuadro de descuentos'!C48</f>
        <v>10</v>
      </c>
      <c r="F54" s="119">
        <f t="shared" si="1"/>
        <v>921909.50100000005</v>
      </c>
      <c r="G54" s="120">
        <f>+bonificaciones!B48</f>
        <v>0</v>
      </c>
      <c r="H54" s="119">
        <v>610000</v>
      </c>
      <c r="I54" s="119">
        <f>+H54*1.105</f>
        <v>674050</v>
      </c>
      <c r="J54" s="119">
        <f>+I54+$C$4</f>
        <v>686271</v>
      </c>
      <c r="K54" s="130">
        <v>4635</v>
      </c>
      <c r="L54" s="143">
        <f t="shared" si="5"/>
        <v>690906</v>
      </c>
      <c r="M54" s="121" t="s">
        <v>59</v>
      </c>
    </row>
    <row r="55" spans="2:13" ht="17.25" thickBot="1" x14ac:dyDescent="0.3">
      <c r="B55" s="140"/>
      <c r="C55" s="115" t="e">
        <f>VLOOKUP($B$9:$B$72,'Lista de precios'!$E$10:$I$73,5,0)</f>
        <v>#N/A</v>
      </c>
      <c r="D55" s="58"/>
      <c r="E55" s="46">
        <f>+'cuadro de descuentos'!C49</f>
        <v>0</v>
      </c>
      <c r="F55" s="6"/>
      <c r="G55" s="6"/>
      <c r="H55" s="6"/>
      <c r="I55" s="29"/>
      <c r="J55" s="29"/>
      <c r="K55" s="29"/>
      <c r="L55" s="141">
        <f t="shared" si="5"/>
        <v>0</v>
      </c>
      <c r="M55" s="51"/>
    </row>
    <row r="56" spans="2:13" ht="17.25" thickBot="1" x14ac:dyDescent="0.3">
      <c r="B56" s="138" t="s">
        <v>167</v>
      </c>
      <c r="C56" s="72">
        <f>VLOOKUP($B$9:$B$72,'Lista de precios'!$E$10:$I$73,5,0)</f>
        <v>1583619.91</v>
      </c>
      <c r="D56" s="57">
        <f>+C56*1.105</f>
        <v>1749900.0005499998</v>
      </c>
      <c r="E56" s="45">
        <f>+'cuadro de descuentos'!C50+3</f>
        <v>16</v>
      </c>
      <c r="F56" s="4">
        <f t="shared" si="1"/>
        <v>1330240.7243999999</v>
      </c>
      <c r="G56" s="49">
        <f>+bonificaciones!B50</f>
        <v>114615</v>
      </c>
      <c r="H56" s="4">
        <f t="shared" si="2"/>
        <v>1215625.7243999999</v>
      </c>
      <c r="I56" s="28">
        <f>+H56*1.105</f>
        <v>1343266.4254619998</v>
      </c>
      <c r="J56" s="28">
        <f t="shared" ref="J56:J67" si="7">+I56+$C$4</f>
        <v>1355487.4254619998</v>
      </c>
      <c r="K56" s="130">
        <v>4635</v>
      </c>
      <c r="L56" s="139">
        <f t="shared" si="5"/>
        <v>1360122.4254619998</v>
      </c>
      <c r="M56" s="50" t="s">
        <v>59</v>
      </c>
    </row>
    <row r="57" spans="2:13" ht="17.25" thickBot="1" x14ac:dyDescent="0.3">
      <c r="B57" s="138" t="s">
        <v>169</v>
      </c>
      <c r="C57" s="72">
        <f>VLOOKUP($B$9:$B$72,'Lista de precios'!$E$10:$I$73,5,0)</f>
        <v>1754660.63</v>
      </c>
      <c r="D57" s="57">
        <f t="shared" ref="D57:D67" si="8">+C57*1.105</f>
        <v>1938899.9961499998</v>
      </c>
      <c r="E57" s="45">
        <f>+'cuadro de descuentos'!C51+3</f>
        <v>16</v>
      </c>
      <c r="F57" s="4">
        <f t="shared" si="1"/>
        <v>1473914.9291999999</v>
      </c>
      <c r="G57" s="49">
        <f>+bonificaciones!B51</f>
        <v>114615</v>
      </c>
      <c r="H57" s="4">
        <f t="shared" si="2"/>
        <v>1359299.9291999999</v>
      </c>
      <c r="I57" s="28">
        <f t="shared" ref="I57:I67" si="9">+H57*1.105</f>
        <v>1502026.4217659999</v>
      </c>
      <c r="J57" s="28">
        <f t="shared" si="7"/>
        <v>1514247.4217659999</v>
      </c>
      <c r="K57" s="130">
        <v>4635</v>
      </c>
      <c r="L57" s="139">
        <f t="shared" si="5"/>
        <v>1518882.4217659999</v>
      </c>
      <c r="M57" s="50" t="s">
        <v>59</v>
      </c>
    </row>
    <row r="58" spans="2:13" ht="17.25" thickBot="1" x14ac:dyDescent="0.3">
      <c r="B58" s="138" t="s">
        <v>171</v>
      </c>
      <c r="C58" s="72">
        <f>VLOOKUP($B$9:$B$72,'Lista de precios'!$E$10:$I$73,5,0)</f>
        <v>1818914.03</v>
      </c>
      <c r="D58" s="57">
        <f t="shared" si="8"/>
        <v>2009900.00315</v>
      </c>
      <c r="E58" s="45">
        <f>+'cuadro de descuentos'!C52+3</f>
        <v>16</v>
      </c>
      <c r="F58" s="4">
        <f>+C58*((100-E58)/100)</f>
        <v>1527887.7852</v>
      </c>
      <c r="G58" s="49">
        <f>+bonificaciones!B52</f>
        <v>239231</v>
      </c>
      <c r="H58" s="4">
        <f t="shared" si="2"/>
        <v>1288656.7852</v>
      </c>
      <c r="I58" s="28">
        <f t="shared" si="9"/>
        <v>1423965.747646</v>
      </c>
      <c r="J58" s="28">
        <f t="shared" si="7"/>
        <v>1436186.747646</v>
      </c>
      <c r="K58" s="130">
        <v>4635</v>
      </c>
      <c r="L58" s="139">
        <f t="shared" si="5"/>
        <v>1440821.747646</v>
      </c>
      <c r="M58" s="50" t="s">
        <v>59</v>
      </c>
    </row>
    <row r="59" spans="2:13" ht="17.25" hidden="1" thickBot="1" x14ac:dyDescent="0.3">
      <c r="B59" s="138" t="s">
        <v>20</v>
      </c>
      <c r="C59" s="72" t="e">
        <f>VLOOKUP($B$9:$B$72,'Lista de precios'!$E$10:$I$73,5,0)</f>
        <v>#N/A</v>
      </c>
      <c r="D59" s="57" t="e">
        <f t="shared" si="8"/>
        <v>#N/A</v>
      </c>
      <c r="E59" s="45">
        <f>+'cuadro de descuentos'!C53+3</f>
        <v>16</v>
      </c>
      <c r="F59" s="4" t="e">
        <f t="shared" ref="F59:F60" si="10">+C59*((100-E59)/100)</f>
        <v>#N/A</v>
      </c>
      <c r="G59" s="49">
        <f>+bonificaciones!B53</f>
        <v>0</v>
      </c>
      <c r="H59" s="4" t="e">
        <f t="shared" si="2"/>
        <v>#N/A</v>
      </c>
      <c r="I59" s="28" t="e">
        <f t="shared" si="9"/>
        <v>#N/A</v>
      </c>
      <c r="J59" s="28" t="e">
        <f t="shared" si="7"/>
        <v>#N/A</v>
      </c>
      <c r="K59" s="130">
        <v>4635</v>
      </c>
      <c r="L59" s="139" t="e">
        <f t="shared" si="5"/>
        <v>#N/A</v>
      </c>
      <c r="M59" s="60" t="s">
        <v>58</v>
      </c>
    </row>
    <row r="60" spans="2:13" ht="17.25" thickBot="1" x14ac:dyDescent="0.3">
      <c r="B60" s="138" t="s">
        <v>175</v>
      </c>
      <c r="C60" s="72">
        <f>VLOOKUP($B$9:$B$72,'Lista de precios'!$E$10:$I$73,5,0)</f>
        <v>1983619.91</v>
      </c>
      <c r="D60" s="57">
        <f t="shared" si="8"/>
        <v>2191900.00055</v>
      </c>
      <c r="E60" s="45">
        <f>+'cuadro de descuentos'!C54+3</f>
        <v>16</v>
      </c>
      <c r="F60" s="4">
        <f t="shared" si="10"/>
        <v>1666240.7243999999</v>
      </c>
      <c r="G60" s="49">
        <f>+bonificaciones!B54</f>
        <v>244615.38461538462</v>
      </c>
      <c r="H60" s="4">
        <f t="shared" si="2"/>
        <v>1421625.3397846152</v>
      </c>
      <c r="I60" s="28">
        <f t="shared" si="9"/>
        <v>1570896.0004619998</v>
      </c>
      <c r="J60" s="28">
        <f t="shared" si="7"/>
        <v>1583117.0004619998</v>
      </c>
      <c r="K60" s="130">
        <v>4635</v>
      </c>
      <c r="L60" s="139">
        <f t="shared" si="5"/>
        <v>1587752.0004619998</v>
      </c>
      <c r="M60" s="50" t="s">
        <v>59</v>
      </c>
    </row>
    <row r="61" spans="2:13" ht="17.25" thickBot="1" x14ac:dyDescent="0.3">
      <c r="B61" s="138" t="s">
        <v>177</v>
      </c>
      <c r="C61" s="72">
        <f>VLOOKUP($B$9:$B$72,'Lista de precios'!$E$10:$I$73,5,0)</f>
        <v>2137466.06</v>
      </c>
      <c r="D61" s="57">
        <f t="shared" si="8"/>
        <v>2361899.9963000002</v>
      </c>
      <c r="E61" s="45">
        <f>+'cuadro de descuentos'!C55+3</f>
        <v>16</v>
      </c>
      <c r="F61" s="4">
        <f t="shared" si="1"/>
        <v>1795471.4904</v>
      </c>
      <c r="G61" s="49">
        <f>+bonificaciones!B55</f>
        <v>244615.38461538462</v>
      </c>
      <c r="H61" s="4">
        <f t="shared" si="2"/>
        <v>1550856.1057846155</v>
      </c>
      <c r="I61" s="28">
        <f t="shared" si="9"/>
        <v>1713695.9968920001</v>
      </c>
      <c r="J61" s="28">
        <f t="shared" si="7"/>
        <v>1725916.9968920001</v>
      </c>
      <c r="K61" s="130">
        <v>4635</v>
      </c>
      <c r="L61" s="139">
        <f t="shared" si="5"/>
        <v>1730551.9968920001</v>
      </c>
      <c r="M61" s="50" t="s">
        <v>59</v>
      </c>
    </row>
    <row r="62" spans="2:13" ht="17.25" hidden="1" thickBot="1" x14ac:dyDescent="0.3">
      <c r="B62" s="138" t="s">
        <v>199</v>
      </c>
      <c r="C62" s="72">
        <f>VLOOKUP($B$9:$B$72,'Lista de precios'!$E$10:$I$73,5,0)</f>
        <v>2218914.0299999998</v>
      </c>
      <c r="D62" s="57"/>
      <c r="E62" s="45">
        <f>+'cuadro de descuentos'!C56+3</f>
        <v>16</v>
      </c>
      <c r="F62" s="4"/>
      <c r="G62" s="49"/>
      <c r="H62" s="4"/>
      <c r="I62" s="28"/>
      <c r="J62" s="28"/>
      <c r="K62" s="130">
        <v>4635</v>
      </c>
      <c r="L62" s="139"/>
      <c r="M62" s="50"/>
    </row>
    <row r="63" spans="2:13" ht="17.25" thickBot="1" x14ac:dyDescent="0.3">
      <c r="B63" s="138" t="s">
        <v>61</v>
      </c>
      <c r="C63" s="72">
        <f>VLOOKUP($B$9:$B$72,'Lista de precios'!$E$10:$I$73,5,0)</f>
        <v>2256923.08</v>
      </c>
      <c r="D63" s="57">
        <f t="shared" si="8"/>
        <v>2493900.0033999998</v>
      </c>
      <c r="E63" s="45">
        <f>+'cuadro de descuentos'!C57+3</f>
        <v>16</v>
      </c>
      <c r="F63" s="4">
        <f t="shared" si="1"/>
        <v>1895815.3872</v>
      </c>
      <c r="G63" s="49">
        <f>+bonificaciones!B57</f>
        <v>252307.69230769228</v>
      </c>
      <c r="H63" s="4">
        <f t="shared" si="2"/>
        <v>1643507.6948923077</v>
      </c>
      <c r="I63" s="28">
        <f t="shared" si="9"/>
        <v>1816076.0028560001</v>
      </c>
      <c r="J63" s="28">
        <f t="shared" si="7"/>
        <v>1828297.0028560001</v>
      </c>
      <c r="K63" s="130">
        <v>4635</v>
      </c>
      <c r="L63" s="139">
        <f t="shared" si="5"/>
        <v>1832932.0028560001</v>
      </c>
      <c r="M63" s="50" t="s">
        <v>59</v>
      </c>
    </row>
    <row r="64" spans="2:13" ht="17.25" thickBot="1" x14ac:dyDescent="0.3">
      <c r="B64" s="138" t="s">
        <v>23</v>
      </c>
      <c r="C64" s="72">
        <f>VLOOKUP($B$9:$B$72,'Lista de precios'!$E$10:$I$73,5,0)</f>
        <v>2491312.2200000002</v>
      </c>
      <c r="D64" s="57">
        <f t="shared" si="8"/>
        <v>2752900.0031000003</v>
      </c>
      <c r="E64" s="45">
        <f>+'cuadro de descuentos'!C58+3</f>
        <v>16</v>
      </c>
      <c r="F64" s="4">
        <f t="shared" si="1"/>
        <v>2092702.2648</v>
      </c>
      <c r="G64" s="49">
        <f>+bonificaciones!B58</f>
        <v>176923</v>
      </c>
      <c r="H64" s="4">
        <f t="shared" si="2"/>
        <v>1915779.2648</v>
      </c>
      <c r="I64" s="28">
        <f t="shared" si="9"/>
        <v>2116936.0876039998</v>
      </c>
      <c r="J64" s="28">
        <f t="shared" si="7"/>
        <v>2129157.0876039998</v>
      </c>
      <c r="K64" s="130">
        <v>4635</v>
      </c>
      <c r="L64" s="139">
        <f t="shared" si="5"/>
        <v>2133792.0876039998</v>
      </c>
      <c r="M64" s="50" t="s">
        <v>59</v>
      </c>
    </row>
    <row r="65" spans="2:13" ht="17.25" thickBot="1" x14ac:dyDescent="0.3">
      <c r="B65" s="138" t="s">
        <v>183</v>
      </c>
      <c r="C65" s="72">
        <f>VLOOKUP($B$9:$B$72,'Lista de precios'!$E$10:$I$73,5,0)</f>
        <v>2541990.9500000002</v>
      </c>
      <c r="D65" s="57">
        <f t="shared" si="8"/>
        <v>2808899.99975</v>
      </c>
      <c r="E65" s="45">
        <f>+'cuadro de descuentos'!C59+3</f>
        <v>16</v>
      </c>
      <c r="F65" s="4">
        <f t="shared" si="1"/>
        <v>2135272.398</v>
      </c>
      <c r="G65" s="49">
        <f>+bonificaciones!B59</f>
        <v>176923</v>
      </c>
      <c r="H65" s="4">
        <f t="shared" si="2"/>
        <v>1958349.398</v>
      </c>
      <c r="I65" s="28">
        <f t="shared" si="9"/>
        <v>2163976.0847900002</v>
      </c>
      <c r="J65" s="28">
        <f t="shared" si="7"/>
        <v>2176197.0847900002</v>
      </c>
      <c r="K65" s="130">
        <v>4635</v>
      </c>
      <c r="L65" s="139">
        <f t="shared" si="5"/>
        <v>2180832.0847900002</v>
      </c>
      <c r="M65" s="50" t="s">
        <v>59</v>
      </c>
    </row>
    <row r="66" spans="2:13" ht="17.25" thickBot="1" x14ac:dyDescent="0.3">
      <c r="B66" s="138" t="s">
        <v>185</v>
      </c>
      <c r="C66" s="72">
        <f>VLOOKUP($B$9:$B$72,'Lista de precios'!$E$10:$I$73,5,0)</f>
        <v>2731131.22</v>
      </c>
      <c r="D66" s="57">
        <f t="shared" si="8"/>
        <v>3017899.9981</v>
      </c>
      <c r="E66" s="45">
        <f>+'cuadro de descuentos'!C60+3</f>
        <v>16</v>
      </c>
      <c r="F66" s="4">
        <f t="shared" si="1"/>
        <v>2294150.2248</v>
      </c>
      <c r="G66" s="49">
        <f>+bonificaciones!B60</f>
        <v>176923</v>
      </c>
      <c r="H66" s="4">
        <f t="shared" si="2"/>
        <v>2117227.2248</v>
      </c>
      <c r="I66" s="28">
        <f t="shared" si="9"/>
        <v>2339536.0834039999</v>
      </c>
      <c r="J66" s="28">
        <f t="shared" si="7"/>
        <v>2351757.0834039999</v>
      </c>
      <c r="K66" s="130">
        <v>4635</v>
      </c>
      <c r="L66" s="139">
        <f t="shared" si="5"/>
        <v>2356392.0834039999</v>
      </c>
      <c r="M66" s="50" t="s">
        <v>59</v>
      </c>
    </row>
    <row r="67" spans="2:13" ht="16.5" x14ac:dyDescent="0.25">
      <c r="B67" s="138" t="s">
        <v>187</v>
      </c>
      <c r="C67" s="72">
        <f>VLOOKUP($B$9:$B$72,'Lista de precios'!$E$10:$I$73,5,0)</f>
        <v>2836108.6</v>
      </c>
      <c r="D67" s="57">
        <f t="shared" si="8"/>
        <v>3133900.003</v>
      </c>
      <c r="E67" s="45">
        <f>+'cuadro de descuentos'!C60+3</f>
        <v>16</v>
      </c>
      <c r="F67" s="4">
        <f t="shared" si="1"/>
        <v>2382331.2239999999</v>
      </c>
      <c r="G67" s="49">
        <f>+bonificaciones!B61</f>
        <v>176923</v>
      </c>
      <c r="H67" s="4">
        <f t="shared" si="2"/>
        <v>2205408.2239999999</v>
      </c>
      <c r="I67" s="28">
        <f t="shared" si="9"/>
        <v>2436976.0875200001</v>
      </c>
      <c r="J67" s="28">
        <f t="shared" si="7"/>
        <v>2449197.0875200001</v>
      </c>
      <c r="K67" s="130">
        <v>4635</v>
      </c>
      <c r="L67" s="139">
        <f t="shared" si="5"/>
        <v>2453832.0875200001</v>
      </c>
      <c r="M67" s="50" t="s">
        <v>59</v>
      </c>
    </row>
    <row r="68" spans="2:13" ht="17.25" thickBot="1" x14ac:dyDescent="0.3">
      <c r="B68" s="140"/>
      <c r="C68" s="115" t="e">
        <f>VLOOKUP($B$9:$B$72,'Lista de precios'!$E$10:$I$73,5,0)</f>
        <v>#N/A</v>
      </c>
      <c r="D68" s="73"/>
      <c r="E68" s="46">
        <f>+'cuadro de descuentos'!C61</f>
        <v>0</v>
      </c>
      <c r="F68" s="6"/>
      <c r="G68" s="6"/>
      <c r="H68" s="6"/>
      <c r="I68" s="29"/>
      <c r="J68" s="29"/>
      <c r="K68" s="29"/>
      <c r="L68" s="141">
        <f t="shared" si="5"/>
        <v>0</v>
      </c>
      <c r="M68" s="51"/>
    </row>
    <row r="69" spans="2:13" ht="16.5" x14ac:dyDescent="0.25">
      <c r="B69" s="138" t="s">
        <v>190</v>
      </c>
      <c r="C69" s="72">
        <f>VLOOKUP($B$9:$B$72,'Lista de precios'!$E$10:$I$73,5,0)</f>
        <v>2173567.66</v>
      </c>
      <c r="D69" s="57">
        <f>+C69*1.21+D75</f>
        <v>3091899.9986</v>
      </c>
      <c r="E69" s="45">
        <f>+'cuadro de descuentos'!C62</f>
        <v>10</v>
      </c>
      <c r="F69" s="4">
        <f t="shared" si="1"/>
        <v>1956210.8940000001</v>
      </c>
      <c r="G69" s="49">
        <v>155590</v>
      </c>
      <c r="H69" s="4">
        <f t="shared" si="2"/>
        <v>1800620.8940000001</v>
      </c>
      <c r="I69" s="28">
        <f>+H69*1.21+$D$75</f>
        <v>2640634.4117399999</v>
      </c>
      <c r="J69" s="28">
        <f>+I69+$C$4</f>
        <v>2652855.4117399999</v>
      </c>
      <c r="K69" s="130">
        <v>4635</v>
      </c>
      <c r="L69" s="139">
        <f t="shared" si="5"/>
        <v>2657490.4117399999</v>
      </c>
      <c r="M69" s="50" t="s">
        <v>59</v>
      </c>
    </row>
    <row r="70" spans="2:13" ht="17.25" thickBot="1" x14ac:dyDescent="0.3">
      <c r="B70" s="144"/>
      <c r="C70" s="115" t="e">
        <f>VLOOKUP($B$9:$B$72,'Lista de precios'!$E$10:$I$73,5,0)</f>
        <v>#N/A</v>
      </c>
      <c r="D70" s="122"/>
      <c r="E70" s="123">
        <f>+'cuadro de descuentos'!C63</f>
        <v>0</v>
      </c>
      <c r="F70" s="124"/>
      <c r="G70" s="124"/>
      <c r="H70" s="124"/>
      <c r="I70" s="125"/>
      <c r="J70" s="125"/>
      <c r="K70" s="125"/>
      <c r="L70" s="145">
        <f t="shared" si="5"/>
        <v>0</v>
      </c>
      <c r="M70" s="51"/>
    </row>
    <row r="71" spans="2:13" ht="17.25" thickBot="1" x14ac:dyDescent="0.3">
      <c r="B71" s="146" t="s">
        <v>56</v>
      </c>
      <c r="C71" s="147">
        <f>VLOOKUP($B$9:$B$72,'Lista de precios'!$E$10:$I$73,5,0)</f>
        <v>1527190.08</v>
      </c>
      <c r="D71" s="148">
        <f t="shared" si="0"/>
        <v>1847899.9968000001</v>
      </c>
      <c r="E71" s="45">
        <f>+'cuadro de descuentos'!C64</f>
        <v>10</v>
      </c>
      <c r="F71" s="149">
        <f>+C71*((100-E71)/100)</f>
        <v>1374471.0720000002</v>
      </c>
      <c r="G71" s="149">
        <f>+bonificaciones!B65</f>
        <v>0</v>
      </c>
      <c r="H71" s="149">
        <f>+F71-G71</f>
        <v>1374471.0720000002</v>
      </c>
      <c r="I71" s="150">
        <f>+H71*1.21</f>
        <v>1663109.9971200002</v>
      </c>
      <c r="J71" s="28">
        <f t="shared" ref="J71:J72" si="11">+I71+$C$4</f>
        <v>1675330.9971200002</v>
      </c>
      <c r="K71" s="130">
        <v>4635</v>
      </c>
      <c r="L71" s="151">
        <f>+K71+J71</f>
        <v>1679965.9971200002</v>
      </c>
      <c r="M71" s="50" t="s">
        <v>101</v>
      </c>
    </row>
    <row r="72" spans="2:13" ht="17.25" thickBot="1" x14ac:dyDescent="0.3">
      <c r="B72" s="132" t="s">
        <v>57</v>
      </c>
      <c r="C72" s="133">
        <f>VLOOKUP($B$9:$B$72,'Lista de precios'!$E$10:$I$73,5,0)</f>
        <v>2153884.0099999998</v>
      </c>
      <c r="D72" s="57">
        <f>+C72*1.21+D76</f>
        <v>3063900.0020999997</v>
      </c>
      <c r="E72" s="45">
        <f>+'cuadro de descuentos'!C65</f>
        <v>10</v>
      </c>
      <c r="F72" s="134">
        <f>+C72*((100-E72)/100)</f>
        <v>1938495.6089999999</v>
      </c>
      <c r="G72" s="134">
        <f>+bonificaciones!B66</f>
        <v>0</v>
      </c>
      <c r="H72" s="134">
        <f>+F72-G72</f>
        <v>1938495.6089999999</v>
      </c>
      <c r="I72" s="135">
        <f>+H72*1.21+D76</f>
        <v>2803280.0368900001</v>
      </c>
      <c r="J72" s="28">
        <f t="shared" si="11"/>
        <v>2815501.0368900001</v>
      </c>
      <c r="K72" s="130">
        <v>4635</v>
      </c>
      <c r="L72" s="136">
        <f>+K72+J72</f>
        <v>2820136.0368900001</v>
      </c>
      <c r="M72" s="50" t="s">
        <v>59</v>
      </c>
    </row>
    <row r="73" spans="2:13" s="3" customFormat="1" x14ac:dyDescent="0.25">
      <c r="E73" s="7"/>
      <c r="F73" s="7"/>
      <c r="G73" s="7"/>
      <c r="H73" s="7"/>
      <c r="I73" s="7"/>
      <c r="J73" s="7"/>
      <c r="K73" s="7"/>
      <c r="L73" s="7"/>
    </row>
    <row r="74" spans="2:13" s="3" customFormat="1" x14ac:dyDescent="0.25">
      <c r="E74" s="7"/>
      <c r="F74" s="7"/>
      <c r="G74" s="7"/>
      <c r="H74" s="7"/>
      <c r="I74" s="7"/>
      <c r="J74" s="7"/>
      <c r="K74" s="7"/>
      <c r="L74" s="53"/>
    </row>
    <row r="75" spans="2:13" s="3" customFormat="1" ht="16.5" x14ac:dyDescent="0.25">
      <c r="B75" s="59" t="s">
        <v>27</v>
      </c>
      <c r="C75" s="74" t="s">
        <v>100</v>
      </c>
      <c r="D75" s="75">
        <v>461883.13</v>
      </c>
      <c r="E75" s="7"/>
      <c r="F75" s="7"/>
      <c r="G75" s="7"/>
      <c r="H75" s="7"/>
      <c r="I75" s="7"/>
      <c r="J75" s="7"/>
      <c r="K75" s="7"/>
      <c r="L75" s="7"/>
    </row>
    <row r="76" spans="2:13" s="3" customFormat="1" ht="16.5" x14ac:dyDescent="0.25">
      <c r="B76" s="59" t="s">
        <v>57</v>
      </c>
      <c r="C76" s="74" t="s">
        <v>100</v>
      </c>
      <c r="D76" s="75">
        <v>457700.35</v>
      </c>
      <c r="E76" s="7"/>
      <c r="F76" s="7"/>
      <c r="G76" s="7"/>
      <c r="H76" s="7"/>
      <c r="I76" s="7"/>
      <c r="J76" s="7"/>
      <c r="K76" s="7"/>
      <c r="L76" s="7"/>
    </row>
    <row r="77" spans="2:13" s="3" customFormat="1" x14ac:dyDescent="0.25">
      <c r="E77" s="7"/>
      <c r="F77" s="7"/>
      <c r="G77" s="7"/>
      <c r="H77" s="7"/>
      <c r="I77" s="7"/>
      <c r="J77" s="7"/>
      <c r="K77" s="7"/>
      <c r="L77" s="7"/>
    </row>
    <row r="78" spans="2:13" s="3" customFormat="1" x14ac:dyDescent="0.25">
      <c r="E78" s="7"/>
      <c r="F78" s="7"/>
      <c r="G78" s="7"/>
      <c r="H78" s="7"/>
      <c r="I78" s="7"/>
      <c r="J78" s="7"/>
      <c r="K78" s="7"/>
      <c r="L78" s="7"/>
    </row>
  </sheetData>
  <autoFilter ref="B6:M72" xr:uid="{90435AAE-87FC-43E3-8B95-2845D41182C7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3">
    <mergeCell ref="L7:L8"/>
    <mergeCell ref="B7:B8"/>
    <mergeCell ref="C7:C8"/>
    <mergeCell ref="D7:D8"/>
    <mergeCell ref="E7:E8"/>
    <mergeCell ref="F7:F8"/>
    <mergeCell ref="G7:G8"/>
    <mergeCell ref="E6:L6"/>
    <mergeCell ref="M6:M8"/>
    <mergeCell ref="H7:H8"/>
    <mergeCell ref="I7:I8"/>
    <mergeCell ref="J7:J8"/>
    <mergeCell ref="K7:K8"/>
  </mergeCells>
  <conditionalFormatting sqref="B32:B33 B36:B37">
    <cfRule type="expression" dxfId="548" priority="151">
      <formula>#REF!="No cambia"</formula>
    </cfRule>
    <cfRule type="expression" dxfId="547" priority="152">
      <formula>#REF!="Cambia"</formula>
    </cfRule>
  </conditionalFormatting>
  <conditionalFormatting sqref="B41 B20:B25 B46:B47 B43:B44">
    <cfRule type="expression" dxfId="546" priority="147">
      <formula>#REF!="No cambia"</formula>
    </cfRule>
    <cfRule type="expression" dxfId="545" priority="148">
      <formula>#REF!="Cambia"</formula>
    </cfRule>
  </conditionalFormatting>
  <conditionalFormatting sqref="B28:B29">
    <cfRule type="expression" dxfId="544" priority="153">
      <formula>#REF!="No cambia"</formula>
    </cfRule>
    <cfRule type="expression" dxfId="543" priority="154">
      <formula>#REF!="Cambia"</formula>
    </cfRule>
  </conditionalFormatting>
  <conditionalFormatting sqref="B56:B67">
    <cfRule type="expression" dxfId="542" priority="149">
      <formula>#REF!="No cambia"</formula>
    </cfRule>
    <cfRule type="expression" dxfId="541" priority="150">
      <formula>#REF!="Cambia"</formula>
    </cfRule>
  </conditionalFormatting>
  <conditionalFormatting sqref="B39">
    <cfRule type="expression" dxfId="540" priority="145">
      <formula>#REF!="No cambia"</formula>
    </cfRule>
    <cfRule type="expression" dxfId="539" priority="146">
      <formula>#REF!="Cambia"</formula>
    </cfRule>
  </conditionalFormatting>
  <conditionalFormatting sqref="B40">
    <cfRule type="expression" dxfId="538" priority="127">
      <formula>#REF!="No cambia"</formula>
    </cfRule>
    <cfRule type="expression" dxfId="537" priority="128">
      <formula>#REF!="Cambia"</formula>
    </cfRule>
  </conditionalFormatting>
  <conditionalFormatting sqref="B70">
    <cfRule type="expression" dxfId="536" priority="117">
      <formula>#REF!="No cambia"</formula>
    </cfRule>
    <cfRule type="expression" dxfId="535" priority="118">
      <formula>#REF!="Cambia"</formula>
    </cfRule>
  </conditionalFormatting>
  <conditionalFormatting sqref="B68">
    <cfRule type="expression" dxfId="534" priority="119">
      <formula>#REF!="No cambia"</formula>
    </cfRule>
    <cfRule type="expression" dxfId="533" priority="120">
      <formula>#REF!="Cambia"</formula>
    </cfRule>
  </conditionalFormatting>
  <conditionalFormatting sqref="B30">
    <cfRule type="expression" dxfId="532" priority="129">
      <formula>#REF!="No cambia"</formula>
    </cfRule>
    <cfRule type="expression" dxfId="531" priority="130">
      <formula>#REF!="Cambia"</formula>
    </cfRule>
  </conditionalFormatting>
  <conditionalFormatting sqref="B11:B16">
    <cfRule type="expression" dxfId="530" priority="143">
      <formula>#REF!="No cambia"</formula>
    </cfRule>
    <cfRule type="expression" dxfId="529" priority="144">
      <formula>#REF!="Cambia"</formula>
    </cfRule>
  </conditionalFormatting>
  <conditionalFormatting sqref="B55">
    <cfRule type="expression" dxfId="528" priority="121">
      <formula>#REF!="No cambia"</formula>
    </cfRule>
    <cfRule type="expression" dxfId="527" priority="122">
      <formula>#REF!="Cambia"</formula>
    </cfRule>
  </conditionalFormatting>
  <conditionalFormatting sqref="B31">
    <cfRule type="expression" dxfId="526" priority="141">
      <formula>#REF!="No cambia"</formula>
    </cfRule>
    <cfRule type="expression" dxfId="525" priority="142">
      <formula>#REF!="Cambia"</formula>
    </cfRule>
  </conditionalFormatting>
  <conditionalFormatting sqref="B38">
    <cfRule type="expression" dxfId="524" priority="139">
      <formula>#REF!="No cambia"</formula>
    </cfRule>
    <cfRule type="expression" dxfId="523" priority="140">
      <formula>#REF!="Cambia"</formula>
    </cfRule>
  </conditionalFormatting>
  <conditionalFormatting sqref="B34:B35">
    <cfRule type="expression" dxfId="522" priority="137">
      <formula>#REF!="No cambia"</formula>
    </cfRule>
    <cfRule type="expression" dxfId="521" priority="138">
      <formula>#REF!="Cambia"</formula>
    </cfRule>
  </conditionalFormatting>
  <conditionalFormatting sqref="B49:B51">
    <cfRule type="expression" dxfId="520" priority="135">
      <formula>#REF!="No cambia"</formula>
    </cfRule>
    <cfRule type="expression" dxfId="519" priority="136">
      <formula>#REF!="Cambia"</formula>
    </cfRule>
  </conditionalFormatting>
  <conditionalFormatting sqref="B26">
    <cfRule type="expression" dxfId="518" priority="133">
      <formula>#REF!="No cambia"</formula>
    </cfRule>
    <cfRule type="expression" dxfId="517" priority="134">
      <formula>#REF!="Cambia"</formula>
    </cfRule>
  </conditionalFormatting>
  <conditionalFormatting sqref="B17">
    <cfRule type="expression" dxfId="516" priority="131">
      <formula>#REF!="No cambia"</formula>
    </cfRule>
    <cfRule type="expression" dxfId="515" priority="132">
      <formula>#REF!="Cambia"</formula>
    </cfRule>
  </conditionalFormatting>
  <conditionalFormatting sqref="B48">
    <cfRule type="expression" dxfId="514" priority="125">
      <formula>#REF!="No cambia"</formula>
    </cfRule>
    <cfRule type="expression" dxfId="513" priority="126">
      <formula>#REF!="Cambia"</formula>
    </cfRule>
  </conditionalFormatting>
  <conditionalFormatting sqref="B52">
    <cfRule type="expression" dxfId="512" priority="123">
      <formula>#REF!="No cambia"</formula>
    </cfRule>
    <cfRule type="expression" dxfId="511" priority="124">
      <formula>#REF!="Cambia"</formula>
    </cfRule>
  </conditionalFormatting>
  <conditionalFormatting sqref="D56:D62 D64:D67">
    <cfRule type="expression" dxfId="510" priority="93">
      <formula>#REF!="No cambia"</formula>
    </cfRule>
    <cfRule type="expression" dxfId="509" priority="94">
      <formula>#REF!="Cambia"</formula>
    </cfRule>
  </conditionalFormatting>
  <conditionalFormatting sqref="D20:D25">
    <cfRule type="expression" dxfId="508" priority="115">
      <formula>#REF!="No cambia"</formula>
    </cfRule>
    <cfRule type="expression" dxfId="507" priority="116">
      <formula>#REF!="Cambia"</formula>
    </cfRule>
  </conditionalFormatting>
  <conditionalFormatting sqref="D32:D33 D36:D37">
    <cfRule type="expression" dxfId="506" priority="113">
      <formula>#REF!="No cambia"</formula>
    </cfRule>
    <cfRule type="expression" dxfId="505" priority="114">
      <formula>#REF!="Cambia"</formula>
    </cfRule>
  </conditionalFormatting>
  <conditionalFormatting sqref="D39">
    <cfRule type="expression" dxfId="504" priority="111">
      <formula>#REF!="No cambia"</formula>
    </cfRule>
    <cfRule type="expression" dxfId="503" priority="112">
      <formula>#REF!="Cambia"</formula>
    </cfRule>
  </conditionalFormatting>
  <conditionalFormatting sqref="D38">
    <cfRule type="expression" dxfId="502" priority="99">
      <formula>#REF!="No cambia"</formula>
    </cfRule>
    <cfRule type="expression" dxfId="501" priority="100">
      <formula>#REF!="Cambia"</formula>
    </cfRule>
  </conditionalFormatting>
  <conditionalFormatting sqref="D18:D19">
    <cfRule type="expression" dxfId="500" priority="87">
      <formula>#REF!="No cambia"</formula>
    </cfRule>
    <cfRule type="expression" dxfId="499" priority="88">
      <formula>#REF!="Cambia"</formula>
    </cfRule>
  </conditionalFormatting>
  <conditionalFormatting sqref="D71">
    <cfRule type="expression" dxfId="498" priority="91">
      <formula>#REF!="No cambia"</formula>
    </cfRule>
    <cfRule type="expression" dxfId="497" priority="92">
      <formula>#REF!="Cambia"</formula>
    </cfRule>
  </conditionalFormatting>
  <conditionalFormatting sqref="D11:D16">
    <cfRule type="expression" dxfId="496" priority="109">
      <formula>#REF!="No cambia"</formula>
    </cfRule>
    <cfRule type="expression" dxfId="495" priority="110">
      <formula>#REF!="Cambia"</formula>
    </cfRule>
  </conditionalFormatting>
  <conditionalFormatting sqref="D28:D29">
    <cfRule type="expression" dxfId="494" priority="107">
      <formula>#REF!="No cambia"</formula>
    </cfRule>
    <cfRule type="expression" dxfId="493" priority="108">
      <formula>#REF!="Cambia"</formula>
    </cfRule>
  </conditionalFormatting>
  <conditionalFormatting sqref="D31">
    <cfRule type="expression" dxfId="492" priority="105">
      <formula>#REF!="No cambia"</formula>
    </cfRule>
    <cfRule type="expression" dxfId="491" priority="106">
      <formula>#REF!="Cambia"</formula>
    </cfRule>
  </conditionalFormatting>
  <conditionalFormatting sqref="D49:D51">
    <cfRule type="expression" dxfId="490" priority="95">
      <formula>#REF!="No cambia"</formula>
    </cfRule>
    <cfRule type="expression" dxfId="489" priority="96">
      <formula>#REF!="Cambia"</formula>
    </cfRule>
  </conditionalFormatting>
  <conditionalFormatting sqref="D34">
    <cfRule type="expression" dxfId="488" priority="103">
      <formula>#REF!="No cambia"</formula>
    </cfRule>
    <cfRule type="expression" dxfId="487" priority="104">
      <formula>#REF!="Cambia"</formula>
    </cfRule>
  </conditionalFormatting>
  <conditionalFormatting sqref="D35">
    <cfRule type="expression" dxfId="486" priority="101">
      <formula>#REF!="No cambia"</formula>
    </cfRule>
    <cfRule type="expression" dxfId="485" priority="102">
      <formula>#REF!="Cambia"</formula>
    </cfRule>
  </conditionalFormatting>
  <conditionalFormatting sqref="D41 D46:D47 D43:D44">
    <cfRule type="expression" dxfId="484" priority="97">
      <formula>#REF!="No cambia"</formula>
    </cfRule>
    <cfRule type="expression" dxfId="483" priority="98">
      <formula>#REF!="Cambia"</formula>
    </cfRule>
  </conditionalFormatting>
  <conditionalFormatting sqref="B18:B19">
    <cfRule type="expression" dxfId="482" priority="89">
      <formula>#REF!="No cambia"</formula>
    </cfRule>
    <cfRule type="expression" dxfId="481" priority="90">
      <formula>#REF!="Cambia"</formula>
    </cfRule>
  </conditionalFormatting>
  <conditionalFormatting sqref="B76">
    <cfRule type="expression" dxfId="480" priority="81">
      <formula>#REF!="No cambia"</formula>
    </cfRule>
    <cfRule type="expression" dxfId="479" priority="82">
      <formula>#REF!="Cambia"</formula>
    </cfRule>
  </conditionalFormatting>
  <conditionalFormatting sqref="D72">
    <cfRule type="expression" dxfId="478" priority="77">
      <formula>#REF!="No cambia"</formula>
    </cfRule>
    <cfRule type="expression" dxfId="477" priority="78">
      <formula>#REF!="Cambia"</formula>
    </cfRule>
  </conditionalFormatting>
  <conditionalFormatting sqref="D69">
    <cfRule type="expression" dxfId="476" priority="79">
      <formula>#REF!="No cambia"</formula>
    </cfRule>
    <cfRule type="expression" dxfId="475" priority="80">
      <formula>#REF!="Cambia"</formula>
    </cfRule>
  </conditionalFormatting>
  <conditionalFormatting sqref="B75">
    <cfRule type="expression" dxfId="474" priority="85">
      <formula>#REF!="No cambia"</formula>
    </cfRule>
    <cfRule type="expression" dxfId="473" priority="86">
      <formula>#REF!="Cambia"</formula>
    </cfRule>
  </conditionalFormatting>
  <conditionalFormatting sqref="B76">
    <cfRule type="expression" dxfId="472" priority="83">
      <formula>#REF!="No cambia"</formula>
    </cfRule>
    <cfRule type="expression" dxfId="471" priority="84">
      <formula>#REF!="Cambia"</formula>
    </cfRule>
  </conditionalFormatting>
  <conditionalFormatting sqref="D63">
    <cfRule type="expression" dxfId="470" priority="75">
      <formula>#REF!="No cambia"</formula>
    </cfRule>
    <cfRule type="expression" dxfId="469" priority="76">
      <formula>#REF!="Cambia"</formula>
    </cfRule>
  </conditionalFormatting>
  <conditionalFormatting sqref="C11:C26 C46:C52 C28:C41 C43:C44 C55:C72">
    <cfRule type="expression" dxfId="468" priority="73">
      <formula>#REF!="No cambia"</formula>
    </cfRule>
    <cfRule type="expression" dxfId="467" priority="74">
      <formula>#REF!="Cambia"</formula>
    </cfRule>
  </conditionalFormatting>
  <conditionalFormatting sqref="B57">
    <cfRule type="expression" dxfId="466" priority="71">
      <formula>#REF!="No cambia"</formula>
    </cfRule>
    <cfRule type="expression" dxfId="465" priority="72">
      <formula>#REF!="Cambia"</formula>
    </cfRule>
  </conditionalFormatting>
  <conditionalFormatting sqref="B58">
    <cfRule type="expression" dxfId="464" priority="69">
      <formula>#REF!="No cambia"</formula>
    </cfRule>
    <cfRule type="expression" dxfId="463" priority="70">
      <formula>#REF!="Cambia"</formula>
    </cfRule>
  </conditionalFormatting>
  <conditionalFormatting sqref="B60">
    <cfRule type="expression" dxfId="462" priority="67">
      <formula>#REF!="No cambia"</formula>
    </cfRule>
    <cfRule type="expression" dxfId="461" priority="68">
      <formula>#REF!="Cambia"</formula>
    </cfRule>
  </conditionalFormatting>
  <conditionalFormatting sqref="B61:B67">
    <cfRule type="expression" dxfId="460" priority="65">
      <formula>#REF!="No cambia"</formula>
    </cfRule>
    <cfRule type="expression" dxfId="459" priority="66">
      <formula>#REF!="Cambia"</formula>
    </cfRule>
  </conditionalFormatting>
  <conditionalFormatting sqref="B69">
    <cfRule type="expression" dxfId="458" priority="63">
      <formula>#REF!="No cambia"</formula>
    </cfRule>
    <cfRule type="expression" dxfId="457" priority="64">
      <formula>#REF!="Cambia"</formula>
    </cfRule>
  </conditionalFormatting>
  <conditionalFormatting sqref="B69">
    <cfRule type="expression" dxfId="456" priority="61">
      <formula>#REF!="No cambia"</formula>
    </cfRule>
    <cfRule type="expression" dxfId="455" priority="62">
      <formula>#REF!="Cambia"</formula>
    </cfRule>
  </conditionalFormatting>
  <conditionalFormatting sqref="B71:B72">
    <cfRule type="expression" dxfId="454" priority="59">
      <formula>#REF!="No cambia"</formula>
    </cfRule>
    <cfRule type="expression" dxfId="453" priority="60">
      <formula>#REF!="Cambia"</formula>
    </cfRule>
  </conditionalFormatting>
  <conditionalFormatting sqref="B71:B72">
    <cfRule type="expression" dxfId="452" priority="57">
      <formula>#REF!="No cambia"</formula>
    </cfRule>
    <cfRule type="expression" dxfId="451" priority="58">
      <formula>#REF!="Cambia"</formula>
    </cfRule>
  </conditionalFormatting>
  <conditionalFormatting sqref="B9:B10">
    <cfRule type="expression" dxfId="450" priority="55">
      <formula>#REF!="No cambia"</formula>
    </cfRule>
    <cfRule type="expression" dxfId="449" priority="56">
      <formula>#REF!="Cambia"</formula>
    </cfRule>
  </conditionalFormatting>
  <conditionalFormatting sqref="D9:D10">
    <cfRule type="expression" dxfId="448" priority="53">
      <formula>#REF!="No cambia"</formula>
    </cfRule>
    <cfRule type="expression" dxfId="447" priority="54">
      <formula>#REF!="Cambia"</formula>
    </cfRule>
  </conditionalFormatting>
  <conditionalFormatting sqref="C9:C10">
    <cfRule type="expression" dxfId="446" priority="51">
      <formula>#REF!="No cambia"</formula>
    </cfRule>
    <cfRule type="expression" dxfId="445" priority="52">
      <formula>#REF!="Cambia"</formula>
    </cfRule>
  </conditionalFormatting>
  <conditionalFormatting sqref="B45">
    <cfRule type="expression" dxfId="444" priority="49">
      <formula>#REF!="No cambia"</formula>
    </cfRule>
    <cfRule type="expression" dxfId="443" priority="50">
      <formula>#REF!="Cambia"</formula>
    </cfRule>
  </conditionalFormatting>
  <conditionalFormatting sqref="D45">
    <cfRule type="expression" dxfId="442" priority="47">
      <formula>#REF!="No cambia"</formula>
    </cfRule>
    <cfRule type="expression" dxfId="441" priority="48">
      <formula>#REF!="Cambia"</formula>
    </cfRule>
  </conditionalFormatting>
  <conditionalFormatting sqref="C45">
    <cfRule type="expression" dxfId="440" priority="45">
      <formula>#REF!="No cambia"</formula>
    </cfRule>
    <cfRule type="expression" dxfId="439" priority="46">
      <formula>#REF!="Cambia"</formula>
    </cfRule>
  </conditionalFormatting>
  <conditionalFormatting sqref="B53">
    <cfRule type="expression" dxfId="438" priority="37">
      <formula>#REF!="No cambia"</formula>
    </cfRule>
    <cfRule type="expression" dxfId="437" priority="38">
      <formula>#REF!="Cambia"</formula>
    </cfRule>
  </conditionalFormatting>
  <conditionalFormatting sqref="D53">
    <cfRule type="expression" dxfId="436" priority="35">
      <formula>#REF!="No cambia"</formula>
    </cfRule>
    <cfRule type="expression" dxfId="435" priority="36">
      <formula>#REF!="Cambia"</formula>
    </cfRule>
  </conditionalFormatting>
  <conditionalFormatting sqref="C53">
    <cfRule type="expression" dxfId="434" priority="33">
      <formula>#REF!="No cambia"</formula>
    </cfRule>
    <cfRule type="expression" dxfId="433" priority="34">
      <formula>#REF!="Cambia"</formula>
    </cfRule>
  </conditionalFormatting>
  <conditionalFormatting sqref="B54">
    <cfRule type="expression" dxfId="432" priority="25">
      <formula>#REF!="No cambia"</formula>
    </cfRule>
    <cfRule type="expression" dxfId="431" priority="26">
      <formula>#REF!="Cambia"</formula>
    </cfRule>
  </conditionalFormatting>
  <conditionalFormatting sqref="D54">
    <cfRule type="expression" dxfId="430" priority="23">
      <formula>#REF!="No cambia"</formula>
    </cfRule>
    <cfRule type="expression" dxfId="429" priority="24">
      <formula>#REF!="Cambia"</formula>
    </cfRule>
  </conditionalFormatting>
  <conditionalFormatting sqref="C54">
    <cfRule type="expression" dxfId="428" priority="21">
      <formula>#REF!="No cambia"</formula>
    </cfRule>
    <cfRule type="expression" dxfId="427" priority="22">
      <formula>#REF!="Cambia"</formula>
    </cfRule>
  </conditionalFormatting>
  <conditionalFormatting sqref="B63:B67">
    <cfRule type="expression" dxfId="426" priority="13">
      <formula>#REF!="No cambia"</formula>
    </cfRule>
    <cfRule type="expression" dxfId="425" priority="14">
      <formula>#REF!="Cambia"</formula>
    </cfRule>
  </conditionalFormatting>
  <conditionalFormatting sqref="B27">
    <cfRule type="expression" dxfId="424" priority="11">
      <formula>#REF!="No cambia"</formula>
    </cfRule>
    <cfRule type="expression" dxfId="423" priority="12">
      <formula>#REF!="Cambia"</formula>
    </cfRule>
  </conditionalFormatting>
  <conditionalFormatting sqref="D27">
    <cfRule type="expression" dxfId="422" priority="9">
      <formula>#REF!="No cambia"</formula>
    </cfRule>
    <cfRule type="expression" dxfId="421" priority="10">
      <formula>#REF!="Cambia"</formula>
    </cfRule>
  </conditionalFormatting>
  <conditionalFormatting sqref="C27">
    <cfRule type="expression" dxfId="420" priority="7">
      <formula>#REF!="No cambia"</formula>
    </cfRule>
    <cfRule type="expression" dxfId="419" priority="8">
      <formula>#REF!="Cambia"</formula>
    </cfRule>
  </conditionalFormatting>
  <conditionalFormatting sqref="B42">
    <cfRule type="expression" dxfId="418" priority="5">
      <formula>#REF!="No cambia"</formula>
    </cfRule>
    <cfRule type="expression" dxfId="417" priority="6">
      <formula>#REF!="Cambia"</formula>
    </cfRule>
  </conditionalFormatting>
  <conditionalFormatting sqref="D42">
    <cfRule type="expression" dxfId="416" priority="3">
      <formula>#REF!="No cambia"</formula>
    </cfRule>
    <cfRule type="expression" dxfId="415" priority="4">
      <formula>#REF!="Cambia"</formula>
    </cfRule>
  </conditionalFormatting>
  <conditionalFormatting sqref="C42">
    <cfRule type="expression" dxfId="414" priority="1">
      <formula>#REF!="No cambia"</formula>
    </cfRule>
    <cfRule type="expression" dxfId="413" priority="2">
      <formula>#REF!="Cambia"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4945-3180-4EB6-BFA1-286CC0ADE860}">
  <dimension ref="A1:T366"/>
  <sheetViews>
    <sheetView topLeftCell="C55" workbookViewId="0">
      <selection activeCell="K63" sqref="K63"/>
    </sheetView>
  </sheetViews>
  <sheetFormatPr baseColWidth="10" defaultColWidth="11.42578125" defaultRowHeight="16.5" x14ac:dyDescent="0.25"/>
  <cols>
    <col min="1" max="1" width="1" style="84" customWidth="1"/>
    <col min="2" max="2" width="33.5703125" style="80" customWidth="1"/>
    <col min="3" max="3" width="11.5703125" style="81" bestFit="1" customWidth="1"/>
    <col min="4" max="4" width="9.5703125" style="82" bestFit="1" customWidth="1"/>
    <col min="5" max="5" width="28.28515625" style="82" bestFit="1" customWidth="1"/>
    <col min="6" max="6" width="10.85546875" style="82" hidden="1" customWidth="1"/>
    <col min="7" max="7" width="7.85546875" style="82" hidden="1" customWidth="1"/>
    <col min="8" max="8" width="10.85546875" style="82" hidden="1" customWidth="1"/>
    <col min="9" max="9" width="11.140625" style="82" bestFit="1" customWidth="1"/>
    <col min="10" max="10" width="15.85546875" style="82" hidden="1" customWidth="1"/>
    <col min="11" max="11" width="11" style="82" bestFit="1" customWidth="1"/>
    <col min="12" max="12" width="2.85546875" style="83" customWidth="1"/>
    <col min="13" max="13" width="14" style="82" hidden="1" customWidth="1"/>
    <col min="14" max="14" width="11.7109375" style="82" hidden="1" customWidth="1"/>
    <col min="15" max="15" width="6.42578125" style="82" hidden="1" customWidth="1"/>
    <col min="16" max="16" width="2.85546875" style="82" customWidth="1"/>
    <col min="17" max="17" width="14.85546875" style="82" hidden="1" customWidth="1"/>
    <col min="18" max="18" width="3" style="83" hidden="1" customWidth="1"/>
    <col min="19" max="19" width="25.85546875" style="82" hidden="1" customWidth="1"/>
    <col min="20" max="16384" width="11.42578125" style="84"/>
  </cols>
  <sheetData>
    <row r="1" spans="2:19" x14ac:dyDescent="0.25">
      <c r="L1" s="82"/>
      <c r="P1" s="83"/>
      <c r="R1" s="82"/>
    </row>
    <row r="2" spans="2:19" ht="20.25" x14ac:dyDescent="0.25">
      <c r="B2" s="156" t="s">
        <v>102</v>
      </c>
      <c r="C2" s="156"/>
      <c r="D2" s="155"/>
      <c r="E2" s="155"/>
      <c r="F2" s="155"/>
      <c r="G2" s="155"/>
      <c r="H2" s="155"/>
      <c r="I2" s="155"/>
      <c r="J2" s="155"/>
      <c r="K2" s="155"/>
      <c r="L2" s="82"/>
      <c r="P2" s="83"/>
      <c r="R2" s="82"/>
    </row>
    <row r="3" spans="2:19" x14ac:dyDescent="0.25">
      <c r="B3" s="157" t="s">
        <v>103</v>
      </c>
      <c r="C3" s="158"/>
      <c r="D3" s="155"/>
      <c r="E3" s="155"/>
      <c r="F3" s="155"/>
      <c r="G3" s="155"/>
      <c r="H3" s="155"/>
      <c r="I3" s="155"/>
      <c r="J3" s="155"/>
      <c r="K3" s="155"/>
      <c r="L3" s="82"/>
      <c r="P3" s="83"/>
      <c r="R3" s="82"/>
    </row>
    <row r="4" spans="2:19" x14ac:dyDescent="0.25">
      <c r="B4" s="157" t="s">
        <v>201</v>
      </c>
      <c r="C4" s="158"/>
      <c r="D4" s="155"/>
      <c r="E4" s="155"/>
      <c r="F4" s="155"/>
      <c r="G4" s="155"/>
      <c r="H4" s="155"/>
      <c r="I4" s="155"/>
      <c r="J4" s="155"/>
      <c r="K4" s="155"/>
      <c r="L4" s="82"/>
      <c r="P4" s="83"/>
      <c r="R4" s="82"/>
    </row>
    <row r="5" spans="2:19" x14ac:dyDescent="0.25">
      <c r="B5" s="157"/>
      <c r="C5" s="158"/>
      <c r="D5" s="155"/>
      <c r="E5" s="155"/>
      <c r="F5" s="155"/>
      <c r="G5" s="155"/>
      <c r="H5" s="155"/>
      <c r="I5" s="159"/>
      <c r="J5" s="160"/>
      <c r="K5" s="159"/>
      <c r="L5" s="82"/>
      <c r="P5" s="83"/>
      <c r="R5" s="82"/>
    </row>
    <row r="6" spans="2:19" x14ac:dyDescent="0.25">
      <c r="B6" s="157"/>
      <c r="C6" s="216"/>
      <c r="D6" s="216"/>
      <c r="E6" s="155"/>
      <c r="F6" s="217"/>
      <c r="G6" s="217"/>
      <c r="H6" s="217"/>
      <c r="I6" s="155"/>
      <c r="J6" s="155"/>
      <c r="K6" s="159"/>
      <c r="L6" s="82"/>
      <c r="M6" s="223" t="s">
        <v>104</v>
      </c>
      <c r="N6" s="223"/>
      <c r="O6" s="223"/>
      <c r="P6" s="83"/>
      <c r="Q6" s="223" t="s">
        <v>105</v>
      </c>
      <c r="R6" s="223"/>
      <c r="S6" s="223"/>
    </row>
    <row r="7" spans="2:19" ht="17.25" customHeight="1" x14ac:dyDescent="0.25">
      <c r="B7" s="218" t="s">
        <v>34</v>
      </c>
      <c r="C7" s="220" t="s">
        <v>106</v>
      </c>
      <c r="D7" s="211" t="s">
        <v>107</v>
      </c>
      <c r="E7" s="211" t="s">
        <v>108</v>
      </c>
      <c r="F7" s="211" t="s">
        <v>109</v>
      </c>
      <c r="G7" s="211"/>
      <c r="H7" s="211"/>
      <c r="I7" s="211" t="s">
        <v>110</v>
      </c>
      <c r="J7" s="211"/>
      <c r="K7" s="212"/>
      <c r="L7" s="86"/>
      <c r="M7" s="224" t="s">
        <v>111</v>
      </c>
      <c r="N7" s="225" t="s">
        <v>112</v>
      </c>
      <c r="O7" s="225" t="s">
        <v>113</v>
      </c>
      <c r="P7" s="87"/>
      <c r="Q7" s="225" t="s">
        <v>114</v>
      </c>
      <c r="R7" s="87"/>
      <c r="S7" s="225" t="s">
        <v>115</v>
      </c>
    </row>
    <row r="8" spans="2:19" ht="17.25" x14ac:dyDescent="0.25">
      <c r="B8" s="219"/>
      <c r="C8" s="221"/>
      <c r="D8" s="222"/>
      <c r="E8" s="222"/>
      <c r="F8" s="161" t="s">
        <v>116</v>
      </c>
      <c r="G8" s="162" t="s">
        <v>117</v>
      </c>
      <c r="H8" s="161" t="s">
        <v>118</v>
      </c>
      <c r="I8" s="161" t="s">
        <v>116</v>
      </c>
      <c r="J8" s="162" t="s">
        <v>117</v>
      </c>
      <c r="K8" s="163" t="s">
        <v>118</v>
      </c>
      <c r="L8" s="88"/>
      <c r="M8" s="224"/>
      <c r="N8" s="225"/>
      <c r="O8" s="225"/>
      <c r="P8" s="87"/>
      <c r="Q8" s="225"/>
      <c r="R8" s="89"/>
      <c r="S8" s="225"/>
    </row>
    <row r="9" spans="2:19" ht="17.25" x14ac:dyDescent="0.25">
      <c r="B9" s="164" t="s">
        <v>119</v>
      </c>
      <c r="C9" s="165"/>
      <c r="D9" s="166"/>
      <c r="E9" s="167"/>
      <c r="F9" s="168"/>
      <c r="G9" s="168"/>
      <c r="H9" s="168"/>
      <c r="I9" s="166"/>
      <c r="J9" s="166"/>
      <c r="K9" s="169"/>
      <c r="L9" s="90"/>
      <c r="M9" s="91"/>
      <c r="N9" s="92"/>
      <c r="O9" s="93"/>
      <c r="P9" s="94"/>
      <c r="Q9" s="95"/>
      <c r="R9" s="96"/>
      <c r="S9" s="77"/>
    </row>
    <row r="10" spans="2:19" ht="57" customHeight="1" x14ac:dyDescent="0.25">
      <c r="B10" s="171"/>
      <c r="C10" s="172">
        <v>2020</v>
      </c>
      <c r="D10" s="173" t="s">
        <v>120</v>
      </c>
      <c r="E10" s="174" t="s">
        <v>99</v>
      </c>
      <c r="F10" s="170"/>
      <c r="G10" s="170"/>
      <c r="H10" s="170"/>
      <c r="I10" s="76">
        <v>808181.82</v>
      </c>
      <c r="J10" s="170">
        <v>0</v>
      </c>
      <c r="K10" s="97">
        <v>977900</v>
      </c>
      <c r="L10" s="90"/>
      <c r="M10" s="91"/>
      <c r="N10" s="92"/>
      <c r="O10" s="93"/>
      <c r="P10" s="94"/>
      <c r="Q10" s="95"/>
      <c r="R10" s="96"/>
      <c r="S10" s="77"/>
    </row>
    <row r="11" spans="2:19" ht="57" customHeight="1" x14ac:dyDescent="0.25">
      <c r="B11" s="171"/>
      <c r="C11" s="172">
        <v>2020</v>
      </c>
      <c r="D11" s="173" t="s">
        <v>121</v>
      </c>
      <c r="E11" s="175" t="s">
        <v>76</v>
      </c>
      <c r="F11" s="170"/>
      <c r="G11" s="170"/>
      <c r="H11" s="170"/>
      <c r="I11" s="170">
        <v>828842.98</v>
      </c>
      <c r="J11" s="170">
        <v>0</v>
      </c>
      <c r="K11" s="97">
        <v>1002900</v>
      </c>
      <c r="L11" s="90"/>
      <c r="M11" s="91"/>
      <c r="N11" s="92"/>
      <c r="O11" s="93"/>
      <c r="P11" s="94"/>
      <c r="Q11" s="95"/>
      <c r="R11" s="96"/>
      <c r="S11" s="77"/>
    </row>
    <row r="12" spans="2:19" ht="17.25" x14ac:dyDescent="0.25">
      <c r="B12" s="164" t="s">
        <v>122</v>
      </c>
      <c r="C12" s="176"/>
      <c r="D12" s="177"/>
      <c r="E12" s="177"/>
      <c r="F12" s="170"/>
      <c r="G12" s="170"/>
      <c r="H12" s="170"/>
      <c r="I12" s="177"/>
      <c r="J12" s="170" t="e">
        <v>#N/A</v>
      </c>
      <c r="K12" s="177"/>
      <c r="L12" s="90"/>
      <c r="M12" s="91"/>
      <c r="N12" s="92"/>
      <c r="O12" s="93"/>
      <c r="P12" s="94"/>
      <c r="Q12" s="95"/>
      <c r="R12" s="96"/>
      <c r="S12" s="77"/>
    </row>
    <row r="13" spans="2:19" ht="57" customHeight="1" x14ac:dyDescent="0.25">
      <c r="B13" s="171"/>
      <c r="C13" s="172">
        <v>2020</v>
      </c>
      <c r="D13" s="173" t="s">
        <v>123</v>
      </c>
      <c r="E13" s="174" t="s">
        <v>95</v>
      </c>
      <c r="F13" s="170"/>
      <c r="G13" s="170"/>
      <c r="H13" s="170"/>
      <c r="I13" s="76">
        <v>848677.69</v>
      </c>
      <c r="J13" s="170">
        <v>0</v>
      </c>
      <c r="K13" s="97">
        <v>1026900</v>
      </c>
      <c r="L13" s="90"/>
      <c r="M13" s="91"/>
      <c r="N13" s="92"/>
      <c r="O13" s="93"/>
      <c r="P13" s="94"/>
      <c r="Q13" s="95"/>
      <c r="R13" s="96"/>
      <c r="S13" s="77"/>
    </row>
    <row r="14" spans="2:19" ht="57" customHeight="1" x14ac:dyDescent="0.25">
      <c r="B14" s="171"/>
      <c r="C14" s="172">
        <v>2020</v>
      </c>
      <c r="D14" s="173" t="s">
        <v>124</v>
      </c>
      <c r="E14" s="175" t="s">
        <v>77</v>
      </c>
      <c r="F14" s="170"/>
      <c r="G14" s="170"/>
      <c r="H14" s="170"/>
      <c r="I14" s="170">
        <v>870991.74</v>
      </c>
      <c r="J14" s="170">
        <v>0</v>
      </c>
      <c r="K14" s="97">
        <v>1053900</v>
      </c>
      <c r="L14" s="90"/>
      <c r="M14" s="91"/>
      <c r="N14" s="92"/>
      <c r="O14" s="93"/>
      <c r="P14" s="94"/>
      <c r="Q14" s="95"/>
      <c r="R14" s="96"/>
      <c r="S14" s="77"/>
    </row>
    <row r="15" spans="2:19" ht="16.5" customHeight="1" x14ac:dyDescent="0.25">
      <c r="B15" s="164" t="s">
        <v>46</v>
      </c>
      <c r="C15" s="178"/>
      <c r="D15" s="179"/>
      <c r="E15" s="179"/>
      <c r="F15" s="170"/>
      <c r="G15" s="170"/>
      <c r="H15" s="170"/>
      <c r="I15" s="179"/>
      <c r="J15" s="170" t="e">
        <v>#N/A</v>
      </c>
      <c r="K15" s="179"/>
      <c r="L15" s="90"/>
      <c r="M15" s="91"/>
      <c r="N15" s="92"/>
      <c r="O15" s="93"/>
      <c r="P15" s="94"/>
      <c r="Q15" s="95"/>
      <c r="R15" s="96"/>
      <c r="S15" s="77"/>
    </row>
    <row r="16" spans="2:19" ht="16.5" customHeight="1" x14ac:dyDescent="0.25">
      <c r="B16" s="171"/>
      <c r="C16" s="180">
        <v>2020</v>
      </c>
      <c r="D16" s="181" t="s">
        <v>125</v>
      </c>
      <c r="E16" s="182" t="s">
        <v>78</v>
      </c>
      <c r="F16" s="170"/>
      <c r="G16" s="170"/>
      <c r="H16" s="170"/>
      <c r="I16" s="170">
        <v>1042892.56</v>
      </c>
      <c r="J16" s="170" t="e">
        <v>#N/A</v>
      </c>
      <c r="K16" s="97">
        <v>1261900</v>
      </c>
      <c r="L16" s="90"/>
      <c r="M16" s="91"/>
      <c r="N16" s="92"/>
      <c r="O16" s="93"/>
      <c r="P16" s="94"/>
      <c r="Q16" s="95"/>
      <c r="R16" s="96"/>
      <c r="S16" s="77"/>
    </row>
    <row r="17" spans="2:19" ht="16.5" customHeight="1" x14ac:dyDescent="0.25">
      <c r="B17" s="171"/>
      <c r="C17" s="172">
        <v>2020</v>
      </c>
      <c r="D17" s="173" t="s">
        <v>126</v>
      </c>
      <c r="E17" s="183" t="s">
        <v>79</v>
      </c>
      <c r="F17" s="170"/>
      <c r="G17" s="170"/>
      <c r="H17" s="170"/>
      <c r="I17" s="170">
        <v>1130495.8700000001</v>
      </c>
      <c r="J17" s="170" t="e">
        <v>#N/A</v>
      </c>
      <c r="K17" s="97">
        <v>1367900</v>
      </c>
      <c r="L17" s="90"/>
      <c r="M17" s="91"/>
      <c r="N17" s="92"/>
      <c r="O17" s="93"/>
      <c r="P17" s="94"/>
      <c r="Q17" s="95"/>
      <c r="R17" s="96"/>
      <c r="S17" s="77"/>
    </row>
    <row r="18" spans="2:19" ht="16.5" customHeight="1" x14ac:dyDescent="0.25">
      <c r="B18" s="171"/>
      <c r="C18" s="172">
        <v>2020</v>
      </c>
      <c r="D18" s="173" t="s">
        <v>127</v>
      </c>
      <c r="E18" s="183" t="s">
        <v>80</v>
      </c>
      <c r="F18" s="170"/>
      <c r="G18" s="170"/>
      <c r="H18" s="170"/>
      <c r="I18" s="170">
        <v>1158595.04</v>
      </c>
      <c r="J18" s="170" t="e">
        <v>#N/A</v>
      </c>
      <c r="K18" s="97">
        <v>1401900</v>
      </c>
      <c r="L18" s="90"/>
      <c r="M18" s="91"/>
      <c r="N18" s="92"/>
      <c r="O18" s="93"/>
      <c r="P18" s="94"/>
      <c r="Q18" s="95"/>
      <c r="R18" s="96"/>
      <c r="S18" s="77"/>
    </row>
    <row r="19" spans="2:19" ht="16.5" customHeight="1" x14ac:dyDescent="0.25">
      <c r="B19" s="171"/>
      <c r="C19" s="172">
        <v>2020</v>
      </c>
      <c r="D19" s="173" t="s">
        <v>128</v>
      </c>
      <c r="E19" s="183" t="s">
        <v>81</v>
      </c>
      <c r="F19" s="170"/>
      <c r="G19" s="170"/>
      <c r="H19" s="170"/>
      <c r="I19" s="170">
        <v>1168512.3999999999</v>
      </c>
      <c r="J19" s="170" t="e">
        <v>#N/A</v>
      </c>
      <c r="K19" s="97">
        <v>1413900</v>
      </c>
      <c r="L19" s="90"/>
      <c r="M19" s="91"/>
      <c r="N19" s="92"/>
      <c r="O19" s="93"/>
      <c r="P19" s="94"/>
      <c r="Q19" s="95"/>
      <c r="R19" s="96"/>
      <c r="S19" s="77"/>
    </row>
    <row r="20" spans="2:19" ht="16.5" customHeight="1" x14ac:dyDescent="0.25">
      <c r="B20" s="171"/>
      <c r="C20" s="172">
        <v>2020</v>
      </c>
      <c r="D20" s="173" t="s">
        <v>129</v>
      </c>
      <c r="E20" s="183" t="s">
        <v>82</v>
      </c>
      <c r="F20" s="170"/>
      <c r="G20" s="170"/>
      <c r="H20" s="170"/>
      <c r="I20" s="170">
        <v>1249504.1299999999</v>
      </c>
      <c r="J20" s="170" t="e">
        <v>#N/A</v>
      </c>
      <c r="K20" s="97">
        <v>1511900</v>
      </c>
      <c r="L20" s="90"/>
      <c r="M20" s="91"/>
      <c r="N20" s="92"/>
      <c r="O20" s="93"/>
      <c r="P20" s="94"/>
      <c r="Q20" s="95"/>
      <c r="R20" s="96"/>
      <c r="S20" s="77"/>
    </row>
    <row r="21" spans="2:19" ht="16.5" customHeight="1" x14ac:dyDescent="0.25">
      <c r="B21" s="171"/>
      <c r="C21" s="184">
        <v>2020</v>
      </c>
      <c r="D21" s="185" t="s">
        <v>130</v>
      </c>
      <c r="E21" s="175" t="s">
        <v>83</v>
      </c>
      <c r="F21" s="170"/>
      <c r="G21" s="170"/>
      <c r="H21" s="170"/>
      <c r="I21" s="170">
        <v>1318925.6200000001</v>
      </c>
      <c r="J21" s="170" t="e">
        <v>#N/A</v>
      </c>
      <c r="K21" s="97">
        <v>1595900</v>
      </c>
      <c r="L21" s="90"/>
      <c r="M21" s="91"/>
      <c r="N21" s="92"/>
      <c r="O21" s="93"/>
      <c r="P21" s="94"/>
      <c r="Q21" s="95"/>
      <c r="R21" s="96"/>
      <c r="S21" s="77"/>
    </row>
    <row r="22" spans="2:19" ht="16.5" customHeight="1" x14ac:dyDescent="0.25">
      <c r="B22" s="164" t="s">
        <v>131</v>
      </c>
      <c r="C22" s="178"/>
      <c r="D22" s="179"/>
      <c r="E22" s="179"/>
      <c r="F22" s="170"/>
      <c r="G22" s="170"/>
      <c r="H22" s="170"/>
      <c r="I22" s="179"/>
      <c r="J22" s="170" t="e">
        <v>#N/A</v>
      </c>
      <c r="K22" s="179"/>
      <c r="L22" s="90"/>
      <c r="M22" s="91"/>
      <c r="N22" s="92"/>
      <c r="O22" s="93"/>
      <c r="P22" s="94"/>
      <c r="Q22" s="95"/>
      <c r="R22" s="96"/>
      <c r="S22" s="77"/>
    </row>
    <row r="23" spans="2:19" ht="16.5" customHeight="1" x14ac:dyDescent="0.25">
      <c r="B23" s="171"/>
      <c r="C23" s="180">
        <v>2020</v>
      </c>
      <c r="D23" s="181" t="s">
        <v>132</v>
      </c>
      <c r="E23" s="182" t="s">
        <v>84</v>
      </c>
      <c r="F23" s="170"/>
      <c r="G23" s="170"/>
      <c r="H23" s="170"/>
      <c r="I23" s="170">
        <v>1078429.75</v>
      </c>
      <c r="J23" s="170" t="e">
        <v>#N/A</v>
      </c>
      <c r="K23" s="97">
        <v>1304900</v>
      </c>
      <c r="L23" s="90"/>
      <c r="M23" s="91"/>
      <c r="N23" s="92"/>
      <c r="O23" s="93"/>
      <c r="P23" s="94"/>
      <c r="Q23" s="95"/>
      <c r="R23" s="96"/>
      <c r="S23" s="77"/>
    </row>
    <row r="24" spans="2:19" ht="16.5" customHeight="1" x14ac:dyDescent="0.25">
      <c r="B24" s="171"/>
      <c r="C24" s="172">
        <v>2020</v>
      </c>
      <c r="D24" s="173" t="s">
        <v>133</v>
      </c>
      <c r="E24" s="183" t="s">
        <v>85</v>
      </c>
      <c r="F24" s="170"/>
      <c r="G24" s="170"/>
      <c r="H24" s="170"/>
      <c r="I24" s="170">
        <v>1154462.81</v>
      </c>
      <c r="J24" s="170" t="e">
        <v>#N/A</v>
      </c>
      <c r="K24" s="97">
        <v>1396900</v>
      </c>
      <c r="L24" s="90"/>
      <c r="M24" s="91"/>
      <c r="N24" s="92"/>
      <c r="O24" s="93"/>
      <c r="P24" s="94"/>
      <c r="Q24" s="95"/>
      <c r="R24" s="96"/>
      <c r="S24" s="77"/>
    </row>
    <row r="25" spans="2:19" ht="16.5" customHeight="1" x14ac:dyDescent="0.25">
      <c r="B25" s="171"/>
      <c r="C25" s="172">
        <v>2020</v>
      </c>
      <c r="D25" s="173" t="s">
        <v>134</v>
      </c>
      <c r="E25" s="183" t="s">
        <v>86</v>
      </c>
      <c r="F25" s="170"/>
      <c r="G25" s="170"/>
      <c r="H25" s="170"/>
      <c r="I25" s="170">
        <v>1182561.98</v>
      </c>
      <c r="J25" s="170" t="e">
        <v>#N/A</v>
      </c>
      <c r="K25" s="97">
        <v>1430900</v>
      </c>
      <c r="L25" s="90"/>
      <c r="M25" s="91"/>
      <c r="N25" s="92"/>
      <c r="O25" s="93"/>
      <c r="P25" s="94"/>
      <c r="Q25" s="95"/>
      <c r="R25" s="96"/>
      <c r="S25" s="77"/>
    </row>
    <row r="26" spans="2:19" ht="16.5" customHeight="1" x14ac:dyDescent="0.25">
      <c r="B26" s="171"/>
      <c r="C26" s="172">
        <v>2020</v>
      </c>
      <c r="D26" s="173" t="s">
        <v>135</v>
      </c>
      <c r="E26" s="183" t="s">
        <v>87</v>
      </c>
      <c r="F26" s="170"/>
      <c r="G26" s="170"/>
      <c r="H26" s="170"/>
      <c r="I26" s="170">
        <v>1192479.3400000001</v>
      </c>
      <c r="J26" s="170" t="e">
        <v>#N/A</v>
      </c>
      <c r="K26" s="97">
        <v>1442900</v>
      </c>
      <c r="L26" s="90"/>
      <c r="M26" s="91"/>
      <c r="N26" s="92"/>
      <c r="O26" s="93"/>
      <c r="P26" s="94"/>
      <c r="Q26" s="95"/>
      <c r="R26" s="96"/>
      <c r="S26" s="77"/>
    </row>
    <row r="27" spans="2:19" ht="16.5" customHeight="1" x14ac:dyDescent="0.25">
      <c r="B27" s="171"/>
      <c r="C27" s="172">
        <v>2020</v>
      </c>
      <c r="D27" s="173" t="s">
        <v>136</v>
      </c>
      <c r="E27" s="183" t="s">
        <v>88</v>
      </c>
      <c r="F27" s="170"/>
      <c r="G27" s="170"/>
      <c r="H27" s="170"/>
      <c r="I27" s="170">
        <v>1275950.4099999999</v>
      </c>
      <c r="J27" s="170" t="e">
        <v>#N/A</v>
      </c>
      <c r="K27" s="97">
        <v>1543900</v>
      </c>
      <c r="L27" s="90"/>
      <c r="M27" s="91"/>
      <c r="N27" s="92"/>
      <c r="O27" s="93"/>
      <c r="P27" s="94"/>
      <c r="Q27" s="95"/>
      <c r="R27" s="96"/>
      <c r="S27" s="77"/>
    </row>
    <row r="28" spans="2:19" ht="16.5" customHeight="1" x14ac:dyDescent="0.25">
      <c r="B28" s="171"/>
      <c r="C28" s="184">
        <v>2020</v>
      </c>
      <c r="D28" s="185" t="s">
        <v>137</v>
      </c>
      <c r="E28" s="175" t="s">
        <v>89</v>
      </c>
      <c r="F28" s="170"/>
      <c r="G28" s="170"/>
      <c r="H28" s="170"/>
      <c r="I28" s="170">
        <v>1342892.56</v>
      </c>
      <c r="J28" s="170" t="e">
        <v>#N/A</v>
      </c>
      <c r="K28" s="97">
        <v>1624900</v>
      </c>
      <c r="L28" s="90"/>
      <c r="M28" s="91"/>
      <c r="N28" s="92"/>
      <c r="O28" s="93"/>
      <c r="P28" s="94"/>
      <c r="Q28" s="95"/>
      <c r="R28" s="96"/>
      <c r="S28" s="77"/>
    </row>
    <row r="29" spans="2:19" ht="16.5" hidden="1" customHeight="1" x14ac:dyDescent="0.25">
      <c r="B29" s="186" t="s">
        <v>138</v>
      </c>
      <c r="C29" s="177"/>
      <c r="D29" s="177"/>
      <c r="E29" s="187"/>
      <c r="F29" s="188"/>
      <c r="G29" s="188"/>
      <c r="H29" s="188"/>
      <c r="I29" s="170" t="e">
        <v>#N/A</v>
      </c>
      <c r="J29" s="170" t="e">
        <v>#N/A</v>
      </c>
      <c r="K29" s="97" t="e">
        <v>#N/A</v>
      </c>
      <c r="L29" s="99"/>
      <c r="M29" s="100"/>
      <c r="N29" s="100"/>
      <c r="O29" s="100"/>
      <c r="P29" s="99"/>
      <c r="Q29" s="100"/>
      <c r="R29" s="99"/>
      <c r="S29" s="100"/>
    </row>
    <row r="30" spans="2:19" ht="25.5" hidden="1" customHeight="1" x14ac:dyDescent="0.25">
      <c r="B30" s="213"/>
      <c r="C30" s="180">
        <v>2019</v>
      </c>
      <c r="D30" s="181" t="s">
        <v>139</v>
      </c>
      <c r="E30" s="182" t="s">
        <v>0</v>
      </c>
      <c r="F30" s="170">
        <v>864687</v>
      </c>
      <c r="G30" s="170">
        <v>0</v>
      </c>
      <c r="H30" s="170">
        <v>1046271.27</v>
      </c>
      <c r="I30" s="170">
        <v>1041239.67</v>
      </c>
      <c r="J30" s="170">
        <v>0</v>
      </c>
      <c r="K30" s="97">
        <v>1259900</v>
      </c>
      <c r="L30" s="90"/>
      <c r="M30" s="91">
        <v>0.64189639099746976</v>
      </c>
      <c r="N30" s="92">
        <v>0</v>
      </c>
      <c r="O30" s="93">
        <f t="shared" ref="O30:O67" si="0">M30-N30</f>
        <v>0.64189639099746976</v>
      </c>
      <c r="P30" s="94"/>
      <c r="Q30" s="95">
        <v>0</v>
      </c>
      <c r="R30" s="96"/>
      <c r="S30" s="77">
        <f t="shared" ref="S30:S62" si="1">IF(LEFT(D30,5)="","",+K30+Q30)</f>
        <v>1259900</v>
      </c>
    </row>
    <row r="31" spans="2:19" ht="25.5" hidden="1" customHeight="1" x14ac:dyDescent="0.25">
      <c r="B31" s="214"/>
      <c r="C31" s="172">
        <v>2019</v>
      </c>
      <c r="D31" s="173" t="s">
        <v>140</v>
      </c>
      <c r="E31" s="183" t="s">
        <v>1</v>
      </c>
      <c r="F31" s="170">
        <v>940555</v>
      </c>
      <c r="G31" s="170">
        <v>0</v>
      </c>
      <c r="H31" s="170">
        <v>1138071.55</v>
      </c>
      <c r="I31" s="170">
        <v>1131322.31</v>
      </c>
      <c r="J31" s="170">
        <v>0</v>
      </c>
      <c r="K31" s="97">
        <v>1368900</v>
      </c>
      <c r="L31" s="90"/>
      <c r="M31" s="91">
        <v>0.63944247463015036</v>
      </c>
      <c r="N31" s="92">
        <v>0</v>
      </c>
      <c r="O31" s="93">
        <f t="shared" si="0"/>
        <v>0.63944247463015036</v>
      </c>
      <c r="P31" s="94"/>
      <c r="Q31" s="95">
        <v>0</v>
      </c>
      <c r="R31" s="96"/>
      <c r="S31" s="77">
        <f t="shared" si="1"/>
        <v>1368900</v>
      </c>
    </row>
    <row r="32" spans="2:19" ht="25.5" hidden="1" customHeight="1" x14ac:dyDescent="0.25">
      <c r="B32" s="215"/>
      <c r="C32" s="184">
        <v>2019</v>
      </c>
      <c r="D32" s="185" t="s">
        <v>141</v>
      </c>
      <c r="E32" s="175" t="s">
        <v>2</v>
      </c>
      <c r="F32" s="170">
        <v>993943</v>
      </c>
      <c r="G32" s="170">
        <v>0</v>
      </c>
      <c r="H32" s="170">
        <v>1202671.03</v>
      </c>
      <c r="I32" s="170">
        <v>1195785.1200000001</v>
      </c>
      <c r="J32" s="170">
        <v>0</v>
      </c>
      <c r="K32" s="97">
        <v>1446900</v>
      </c>
      <c r="L32" s="90"/>
      <c r="M32" s="91">
        <v>0.64012038430373885</v>
      </c>
      <c r="N32" s="92">
        <v>0</v>
      </c>
      <c r="O32" s="93">
        <f t="shared" si="0"/>
        <v>0.64012038430373885</v>
      </c>
      <c r="P32" s="94"/>
      <c r="Q32" s="95">
        <v>0</v>
      </c>
      <c r="R32" s="96"/>
      <c r="S32" s="77">
        <f t="shared" si="1"/>
        <v>1446900</v>
      </c>
    </row>
    <row r="33" spans="2:20" x14ac:dyDescent="0.25">
      <c r="B33" s="186" t="s">
        <v>142</v>
      </c>
      <c r="C33" s="166"/>
      <c r="D33" s="166"/>
      <c r="E33" s="188"/>
      <c r="F33" s="170"/>
      <c r="G33" s="170"/>
      <c r="H33" s="170"/>
      <c r="I33" s="188"/>
      <c r="J33" s="170" t="e">
        <v>#N/A</v>
      </c>
      <c r="K33" s="188"/>
      <c r="L33" s="90"/>
      <c r="M33" s="91"/>
      <c r="N33" s="92"/>
      <c r="O33" s="93"/>
      <c r="P33" s="94"/>
      <c r="Q33" s="95"/>
      <c r="R33" s="96"/>
      <c r="S33" s="77"/>
      <c r="T33" s="101"/>
    </row>
    <row r="34" spans="2:20" ht="42" customHeight="1" x14ac:dyDescent="0.25">
      <c r="B34" s="189"/>
      <c r="C34" s="172">
        <v>2020</v>
      </c>
      <c r="D34" s="173" t="s">
        <v>143</v>
      </c>
      <c r="E34" s="183" t="s">
        <v>3</v>
      </c>
      <c r="F34" s="170"/>
      <c r="G34" s="170"/>
      <c r="H34" s="170"/>
      <c r="I34" s="170">
        <v>1392479.34</v>
      </c>
      <c r="J34" s="170">
        <v>0</v>
      </c>
      <c r="K34" s="97">
        <v>1684900</v>
      </c>
      <c r="L34" s="90"/>
      <c r="M34" s="91"/>
      <c r="N34" s="92"/>
      <c r="O34" s="93"/>
      <c r="P34" s="94"/>
      <c r="Q34" s="95"/>
      <c r="R34" s="96"/>
      <c r="S34" s="77"/>
      <c r="T34" s="101"/>
    </row>
    <row r="35" spans="2:20" ht="42" customHeight="1" x14ac:dyDescent="0.25">
      <c r="B35" s="189"/>
      <c r="C35" s="172">
        <v>2020</v>
      </c>
      <c r="D35" s="173" t="s">
        <v>144</v>
      </c>
      <c r="E35" s="183" t="s">
        <v>90</v>
      </c>
      <c r="F35" s="170"/>
      <c r="G35" s="170"/>
      <c r="H35" s="170"/>
      <c r="I35" s="170">
        <v>1528842.98</v>
      </c>
      <c r="J35" s="170">
        <v>0</v>
      </c>
      <c r="K35" s="97">
        <v>1849900</v>
      </c>
      <c r="L35" s="90"/>
      <c r="M35" s="91"/>
      <c r="N35" s="92"/>
      <c r="O35" s="93"/>
      <c r="P35" s="94"/>
      <c r="Q35" s="95"/>
      <c r="R35" s="96"/>
      <c r="S35" s="77"/>
      <c r="T35" s="101"/>
    </row>
    <row r="36" spans="2:20" ht="42" customHeight="1" x14ac:dyDescent="0.25">
      <c r="B36" s="189"/>
      <c r="C36" s="172">
        <v>2020</v>
      </c>
      <c r="D36" s="173" t="s">
        <v>145</v>
      </c>
      <c r="E36" s="183" t="s">
        <v>6</v>
      </c>
      <c r="F36" s="170"/>
      <c r="G36" s="170"/>
      <c r="H36" s="170"/>
      <c r="I36" s="170">
        <v>1392479.34</v>
      </c>
      <c r="J36" s="170">
        <v>0</v>
      </c>
      <c r="K36" s="97">
        <v>1684900</v>
      </c>
      <c r="L36" s="90"/>
      <c r="M36" s="91"/>
      <c r="N36" s="92"/>
      <c r="O36" s="93"/>
      <c r="P36" s="94"/>
      <c r="Q36" s="95"/>
      <c r="R36" s="96"/>
      <c r="S36" s="77"/>
      <c r="T36" s="101"/>
    </row>
    <row r="37" spans="2:20" ht="42" customHeight="1" x14ac:dyDescent="0.25">
      <c r="B37" s="189"/>
      <c r="C37" s="184">
        <v>2020</v>
      </c>
      <c r="D37" s="185" t="s">
        <v>146</v>
      </c>
      <c r="E37" s="175" t="s">
        <v>91</v>
      </c>
      <c r="F37" s="170"/>
      <c r="G37" s="170"/>
      <c r="H37" s="170"/>
      <c r="I37" s="170">
        <v>1528842.98</v>
      </c>
      <c r="J37" s="170">
        <v>0</v>
      </c>
      <c r="K37" s="97">
        <v>1849900</v>
      </c>
      <c r="L37" s="90"/>
      <c r="M37" s="91"/>
      <c r="N37" s="92"/>
      <c r="O37" s="93"/>
      <c r="P37" s="94"/>
      <c r="Q37" s="95"/>
      <c r="R37" s="96"/>
      <c r="S37" s="77"/>
      <c r="T37" s="101"/>
    </row>
    <row r="38" spans="2:20" x14ac:dyDescent="0.25">
      <c r="B38" s="186" t="s">
        <v>147</v>
      </c>
      <c r="C38" s="166"/>
      <c r="D38" s="166"/>
      <c r="E38" s="188"/>
      <c r="F38" s="188"/>
      <c r="G38" s="188"/>
      <c r="H38" s="188"/>
      <c r="I38" s="188"/>
      <c r="J38" s="170" t="e">
        <v>#N/A</v>
      </c>
      <c r="K38" s="188"/>
      <c r="L38" s="99"/>
      <c r="M38" s="100"/>
      <c r="N38" s="100"/>
      <c r="O38" s="100"/>
      <c r="P38" s="99"/>
      <c r="Q38" s="100"/>
      <c r="R38" s="99"/>
      <c r="S38" s="100"/>
    </row>
    <row r="39" spans="2:20" x14ac:dyDescent="0.25">
      <c r="B39" s="213"/>
      <c r="C39" s="180" t="s">
        <v>148</v>
      </c>
      <c r="D39" s="181" t="s">
        <v>149</v>
      </c>
      <c r="E39" s="182" t="s">
        <v>9</v>
      </c>
      <c r="F39" s="190">
        <v>949687</v>
      </c>
      <c r="G39" s="190">
        <v>0</v>
      </c>
      <c r="H39" s="190">
        <v>1149121.27</v>
      </c>
      <c r="I39" s="170">
        <v>1142892.56</v>
      </c>
      <c r="J39" s="170">
        <v>0</v>
      </c>
      <c r="K39" s="97">
        <v>1382900</v>
      </c>
      <c r="L39" s="90"/>
      <c r="M39" s="91">
        <v>0.65736320235034884</v>
      </c>
      <c r="N39" s="92">
        <v>-140000</v>
      </c>
      <c r="O39" s="93">
        <f t="shared" si="0"/>
        <v>140000.65736320236</v>
      </c>
      <c r="P39" s="94"/>
      <c r="Q39" s="95">
        <v>-179000</v>
      </c>
      <c r="R39" s="96"/>
      <c r="S39" s="77">
        <f t="shared" si="1"/>
        <v>1203900</v>
      </c>
    </row>
    <row r="40" spans="2:20" x14ac:dyDescent="0.25">
      <c r="B40" s="214"/>
      <c r="C40" s="172" t="s">
        <v>148</v>
      </c>
      <c r="D40" s="173" t="s">
        <v>150</v>
      </c>
      <c r="E40" s="183" t="s">
        <v>10</v>
      </c>
      <c r="F40" s="170">
        <v>1033282</v>
      </c>
      <c r="G40" s="170">
        <v>0</v>
      </c>
      <c r="H40" s="170">
        <v>1250271.22</v>
      </c>
      <c r="I40" s="170">
        <v>1242892.56</v>
      </c>
      <c r="J40" s="170">
        <v>0</v>
      </c>
      <c r="K40" s="97">
        <v>1503900</v>
      </c>
      <c r="L40" s="90"/>
      <c r="M40" s="91">
        <v>0.6514183204395112</v>
      </c>
      <c r="N40" s="92">
        <v>-140000</v>
      </c>
      <c r="O40" s="93">
        <f t="shared" si="0"/>
        <v>140000.65141832043</v>
      </c>
      <c r="P40" s="94"/>
      <c r="Q40" s="95">
        <v>-179000</v>
      </c>
      <c r="R40" s="96"/>
      <c r="S40" s="77">
        <f t="shared" si="1"/>
        <v>1324900</v>
      </c>
    </row>
    <row r="41" spans="2:20" x14ac:dyDescent="0.25">
      <c r="B41" s="214"/>
      <c r="C41" s="172" t="s">
        <v>148</v>
      </c>
      <c r="D41" s="173" t="s">
        <v>151</v>
      </c>
      <c r="E41" s="183" t="s">
        <v>11</v>
      </c>
      <c r="F41" s="170">
        <v>1066298</v>
      </c>
      <c r="G41" s="170">
        <v>0</v>
      </c>
      <c r="H41" s="170">
        <v>1290220.58</v>
      </c>
      <c r="I41" s="170">
        <v>1283388.43</v>
      </c>
      <c r="J41" s="170">
        <v>0</v>
      </c>
      <c r="K41" s="97">
        <v>1552900</v>
      </c>
      <c r="L41" s="90"/>
      <c r="M41" s="91">
        <v>0.64687398418030118</v>
      </c>
      <c r="N41" s="92">
        <v>-140000</v>
      </c>
      <c r="O41" s="93">
        <f t="shared" si="0"/>
        <v>140000.64687398419</v>
      </c>
      <c r="P41" s="94"/>
      <c r="Q41" s="95">
        <v>-179000</v>
      </c>
      <c r="R41" s="96"/>
      <c r="S41" s="77">
        <f t="shared" si="1"/>
        <v>1373900</v>
      </c>
    </row>
    <row r="42" spans="2:20" x14ac:dyDescent="0.25">
      <c r="B42" s="214"/>
      <c r="C42" s="172" t="s">
        <v>148</v>
      </c>
      <c r="D42" s="173" t="s">
        <v>152</v>
      </c>
      <c r="E42" s="183" t="s">
        <v>12</v>
      </c>
      <c r="F42" s="170">
        <v>1109852</v>
      </c>
      <c r="G42" s="170">
        <v>0</v>
      </c>
      <c r="H42" s="170">
        <v>1342920.92</v>
      </c>
      <c r="I42" s="170">
        <v>1335454.55</v>
      </c>
      <c r="J42" s="170">
        <v>0</v>
      </c>
      <c r="K42" s="97">
        <v>1615900</v>
      </c>
      <c r="L42" s="90"/>
      <c r="M42" s="91">
        <v>0.6445576463249818</v>
      </c>
      <c r="N42" s="92">
        <v>-140000</v>
      </c>
      <c r="O42" s="93">
        <f t="shared" si="0"/>
        <v>140000.64455764633</v>
      </c>
      <c r="P42" s="94"/>
      <c r="Q42" s="95">
        <v>-179000</v>
      </c>
      <c r="R42" s="96"/>
      <c r="S42" s="77">
        <f t="shared" si="1"/>
        <v>1436900</v>
      </c>
    </row>
    <row r="43" spans="2:20" x14ac:dyDescent="0.25">
      <c r="B43" s="214"/>
      <c r="C43" s="172" t="s">
        <v>148</v>
      </c>
      <c r="D43" s="173" t="s">
        <v>153</v>
      </c>
      <c r="E43" s="183" t="s">
        <v>13</v>
      </c>
      <c r="F43" s="170">
        <v>1072621</v>
      </c>
      <c r="G43" s="170">
        <v>0</v>
      </c>
      <c r="H43" s="170">
        <v>1297871.4099999999</v>
      </c>
      <c r="I43" s="170">
        <v>1290826.45</v>
      </c>
      <c r="J43" s="170">
        <v>0</v>
      </c>
      <c r="K43" s="97">
        <v>1561900</v>
      </c>
      <c r="L43" s="90"/>
      <c r="M43" s="91">
        <v>0.64592528797502424</v>
      </c>
      <c r="N43" s="92">
        <v>-140000</v>
      </c>
      <c r="O43" s="93">
        <f t="shared" si="0"/>
        <v>140000.64592528797</v>
      </c>
      <c r="P43" s="94"/>
      <c r="Q43" s="95">
        <v>-188000</v>
      </c>
      <c r="R43" s="96"/>
      <c r="S43" s="77">
        <f t="shared" si="1"/>
        <v>1373900</v>
      </c>
    </row>
    <row r="44" spans="2:20" x14ac:dyDescent="0.25">
      <c r="B44" s="214"/>
      <c r="C44" s="172" t="s">
        <v>148</v>
      </c>
      <c r="D44" s="173" t="s">
        <v>154</v>
      </c>
      <c r="E44" s="183" t="s">
        <v>14</v>
      </c>
      <c r="F44" s="170">
        <v>1120389</v>
      </c>
      <c r="G44" s="170">
        <v>0</v>
      </c>
      <c r="H44" s="170">
        <v>1355670.69</v>
      </c>
      <c r="I44" s="170">
        <v>1347851.24</v>
      </c>
      <c r="J44" s="170">
        <v>0</v>
      </c>
      <c r="K44" s="97">
        <v>1630900</v>
      </c>
      <c r="L44" s="90"/>
      <c r="M44" s="91">
        <v>0.64307027471962142</v>
      </c>
      <c r="N44" s="92">
        <v>-140000</v>
      </c>
      <c r="O44" s="93">
        <f t="shared" si="0"/>
        <v>140000.64307027473</v>
      </c>
      <c r="P44" s="94"/>
      <c r="Q44" s="95">
        <v>-188000</v>
      </c>
      <c r="R44" s="96"/>
      <c r="S44" s="77">
        <f t="shared" si="1"/>
        <v>1442900</v>
      </c>
    </row>
    <row r="45" spans="2:20" x14ac:dyDescent="0.25">
      <c r="B45" s="215"/>
      <c r="C45" s="184" t="s">
        <v>148</v>
      </c>
      <c r="D45" s="185" t="s">
        <v>155</v>
      </c>
      <c r="E45" s="175" t="s">
        <v>35</v>
      </c>
      <c r="F45" s="191">
        <v>1149893</v>
      </c>
      <c r="G45" s="191">
        <v>0</v>
      </c>
      <c r="H45" s="191">
        <v>1391370.53</v>
      </c>
      <c r="I45" s="170">
        <v>1383388.43</v>
      </c>
      <c r="J45" s="170">
        <v>0</v>
      </c>
      <c r="K45" s="97">
        <v>1673900</v>
      </c>
      <c r="L45" s="90"/>
      <c r="M45" s="91">
        <v>0.64070477525277802</v>
      </c>
      <c r="N45" s="92">
        <v>-140000</v>
      </c>
      <c r="O45" s="93">
        <f t="shared" si="0"/>
        <v>140000.64070477526</v>
      </c>
      <c r="P45" s="94"/>
      <c r="Q45" s="95">
        <v>-188000</v>
      </c>
      <c r="R45" s="96"/>
      <c r="S45" s="77">
        <f t="shared" si="1"/>
        <v>1485900</v>
      </c>
    </row>
    <row r="46" spans="2:20" x14ac:dyDescent="0.25">
      <c r="B46" s="186" t="s">
        <v>156</v>
      </c>
      <c r="C46" s="166"/>
      <c r="D46" s="166"/>
      <c r="E46" s="188"/>
      <c r="F46" s="188"/>
      <c r="G46" s="188"/>
      <c r="H46" s="188"/>
      <c r="I46" s="188"/>
      <c r="J46" s="170" t="e">
        <v>#N/A</v>
      </c>
      <c r="K46" s="188"/>
      <c r="L46" s="99"/>
      <c r="M46" s="100"/>
      <c r="N46" s="100"/>
      <c r="O46" s="100"/>
      <c r="P46" s="99"/>
      <c r="Q46" s="100"/>
      <c r="R46" s="99"/>
      <c r="S46" s="100"/>
    </row>
    <row r="47" spans="2:20" ht="26.25" customHeight="1" x14ac:dyDescent="0.25">
      <c r="B47" s="226"/>
      <c r="C47" s="180">
        <v>2019</v>
      </c>
      <c r="D47" s="181" t="s">
        <v>157</v>
      </c>
      <c r="E47" s="182" t="s">
        <v>92</v>
      </c>
      <c r="F47" s="190">
        <v>1135141</v>
      </c>
      <c r="G47" s="190">
        <v>0</v>
      </c>
      <c r="H47" s="190">
        <v>1373520.6099999999</v>
      </c>
      <c r="I47" s="170">
        <v>1337107.44</v>
      </c>
      <c r="J47" s="170">
        <v>0</v>
      </c>
      <c r="K47" s="97">
        <v>1617900</v>
      </c>
      <c r="L47" s="90"/>
      <c r="M47" s="91">
        <v>0.63440751591069811</v>
      </c>
      <c r="N47" s="92">
        <v>-75000</v>
      </c>
      <c r="O47" s="93">
        <f t="shared" si="0"/>
        <v>75000.634407515914</v>
      </c>
      <c r="P47" s="94"/>
      <c r="Q47" s="95">
        <v>-215000</v>
      </c>
      <c r="R47" s="96"/>
      <c r="S47" s="77">
        <f t="shared" si="1"/>
        <v>1402900</v>
      </c>
    </row>
    <row r="48" spans="2:20" ht="26.25" customHeight="1" x14ac:dyDescent="0.25">
      <c r="B48" s="227"/>
      <c r="C48" s="172">
        <v>2019</v>
      </c>
      <c r="D48" s="173" t="s">
        <v>158</v>
      </c>
      <c r="E48" s="183" t="s">
        <v>93</v>
      </c>
      <c r="F48" s="170">
        <v>1229976</v>
      </c>
      <c r="G48" s="170">
        <v>0</v>
      </c>
      <c r="H48" s="170">
        <v>1488270.96</v>
      </c>
      <c r="I48" s="170">
        <v>1448677.69</v>
      </c>
      <c r="J48" s="170">
        <v>0</v>
      </c>
      <c r="K48" s="97">
        <v>1752900</v>
      </c>
      <c r="L48" s="90"/>
      <c r="M48" s="91">
        <v>0.6414458282610731</v>
      </c>
      <c r="N48" s="92">
        <v>-75000</v>
      </c>
      <c r="O48" s="93">
        <f t="shared" si="0"/>
        <v>75000.641445828267</v>
      </c>
      <c r="P48" s="94"/>
      <c r="Q48" s="95">
        <v>-215000</v>
      </c>
      <c r="R48" s="96"/>
      <c r="S48" s="77">
        <f t="shared" si="1"/>
        <v>1537900</v>
      </c>
    </row>
    <row r="49" spans="2:19" ht="26.25" customHeight="1" x14ac:dyDescent="0.25">
      <c r="B49" s="227"/>
      <c r="C49" s="172">
        <v>2019</v>
      </c>
      <c r="D49" s="173" t="s">
        <v>159</v>
      </c>
      <c r="E49" s="174" t="s">
        <v>94</v>
      </c>
      <c r="F49" s="170">
        <v>1326216</v>
      </c>
      <c r="G49" s="170">
        <v>0</v>
      </c>
      <c r="H49" s="170">
        <v>1604721.3599999999</v>
      </c>
      <c r="I49" s="78">
        <v>1527190.08</v>
      </c>
      <c r="J49" s="170">
        <v>0</v>
      </c>
      <c r="K49" s="97">
        <v>1847900</v>
      </c>
      <c r="L49" s="90"/>
      <c r="M49" s="91">
        <v>0.54922534633986397</v>
      </c>
      <c r="N49" s="92">
        <v>-44000</v>
      </c>
      <c r="O49" s="93">
        <f t="shared" si="0"/>
        <v>44000.549225346338</v>
      </c>
      <c r="P49" s="94"/>
      <c r="Q49" s="95">
        <v>-149000</v>
      </c>
      <c r="R49" s="96"/>
      <c r="S49" s="77">
        <f t="shared" si="1"/>
        <v>1698900</v>
      </c>
    </row>
    <row r="50" spans="2:19" ht="26.25" customHeight="1" x14ac:dyDescent="0.25">
      <c r="B50" s="228"/>
      <c r="C50" s="184">
        <v>2020</v>
      </c>
      <c r="D50" s="173" t="s">
        <v>160</v>
      </c>
      <c r="E50" s="174" t="s">
        <v>161</v>
      </c>
      <c r="F50" s="170" t="e">
        <v>#N/A</v>
      </c>
      <c r="G50" s="170" t="e">
        <v>#N/A</v>
      </c>
      <c r="H50" s="170" t="e">
        <v>#N/A</v>
      </c>
      <c r="I50" s="79">
        <v>1337107.44</v>
      </c>
      <c r="J50" s="170" t="e">
        <v>#N/A</v>
      </c>
      <c r="K50" s="97">
        <v>1617900</v>
      </c>
      <c r="L50" s="90"/>
      <c r="M50" s="91"/>
      <c r="N50" s="92"/>
      <c r="O50" s="93"/>
      <c r="P50" s="94"/>
      <c r="Q50" s="95"/>
      <c r="R50" s="96"/>
      <c r="S50" s="77"/>
    </row>
    <row r="51" spans="2:19" x14ac:dyDescent="0.25">
      <c r="B51" s="186" t="s">
        <v>162</v>
      </c>
      <c r="C51" s="166"/>
      <c r="D51" s="166"/>
      <c r="E51" s="188"/>
      <c r="F51" s="188"/>
      <c r="G51" s="188"/>
      <c r="H51" s="188"/>
      <c r="I51" s="188"/>
      <c r="J51" s="170" t="e">
        <v>#N/A</v>
      </c>
      <c r="K51" s="188"/>
      <c r="L51" s="99"/>
      <c r="M51" s="100"/>
      <c r="N51" s="100"/>
      <c r="O51" s="100"/>
      <c r="P51" s="99"/>
      <c r="Q51" s="100"/>
      <c r="R51" s="99"/>
      <c r="S51" s="100"/>
    </row>
    <row r="52" spans="2:19" ht="45.75" customHeight="1" x14ac:dyDescent="0.25">
      <c r="B52" s="226"/>
      <c r="C52" s="180">
        <v>2020</v>
      </c>
      <c r="D52" s="181" t="s">
        <v>163</v>
      </c>
      <c r="E52" s="182" t="s">
        <v>15</v>
      </c>
      <c r="F52" s="170">
        <v>811462</v>
      </c>
      <c r="G52" s="170">
        <v>0</v>
      </c>
      <c r="H52" s="170">
        <v>896665.51</v>
      </c>
      <c r="I52" s="170">
        <v>975475.11</v>
      </c>
      <c r="J52" s="170">
        <v>0</v>
      </c>
      <c r="K52" s="97">
        <v>1077900</v>
      </c>
      <c r="L52" s="90"/>
      <c r="M52" s="91" t="e">
        <v>#N/A</v>
      </c>
      <c r="N52" s="92">
        <v>0</v>
      </c>
      <c r="O52" s="93" t="e">
        <f t="shared" si="0"/>
        <v>#N/A</v>
      </c>
      <c r="P52" s="94"/>
      <c r="Q52" s="95">
        <v>-37000</v>
      </c>
      <c r="R52" s="96"/>
      <c r="S52" s="77">
        <f t="shared" si="1"/>
        <v>1040900</v>
      </c>
    </row>
    <row r="53" spans="2:19" ht="45.75" customHeight="1" x14ac:dyDescent="0.25">
      <c r="B53" s="228"/>
      <c r="C53" s="184">
        <v>2020</v>
      </c>
      <c r="D53" s="185" t="s">
        <v>164</v>
      </c>
      <c r="E53" s="175" t="s">
        <v>16</v>
      </c>
      <c r="F53" s="170">
        <v>852231</v>
      </c>
      <c r="G53" s="170">
        <v>0</v>
      </c>
      <c r="H53" s="170">
        <v>941715.255</v>
      </c>
      <c r="I53" s="170">
        <v>1024343.89</v>
      </c>
      <c r="J53" s="170">
        <v>0</v>
      </c>
      <c r="K53" s="97">
        <v>1131900</v>
      </c>
      <c r="L53" s="90"/>
      <c r="M53" s="91" t="e">
        <v>#N/A</v>
      </c>
      <c r="N53" s="92">
        <v>0</v>
      </c>
      <c r="O53" s="93" t="e">
        <f t="shared" si="0"/>
        <v>#N/A</v>
      </c>
      <c r="P53" s="94"/>
      <c r="Q53" s="95">
        <v>-37000</v>
      </c>
      <c r="R53" s="96"/>
      <c r="S53" s="77">
        <f t="shared" si="1"/>
        <v>1094900</v>
      </c>
    </row>
    <row r="54" spans="2:19" x14ac:dyDescent="0.25">
      <c r="B54" s="186" t="s">
        <v>165</v>
      </c>
      <c r="C54" s="166"/>
      <c r="D54" s="166"/>
      <c r="E54" s="188"/>
      <c r="F54" s="188"/>
      <c r="G54" s="188"/>
      <c r="H54" s="188"/>
      <c r="I54" s="188"/>
      <c r="J54" s="170" t="e">
        <v>#N/A</v>
      </c>
      <c r="K54" s="188"/>
      <c r="L54" s="99"/>
      <c r="M54" s="100"/>
      <c r="N54" s="100"/>
      <c r="O54" s="100"/>
      <c r="P54" s="99"/>
      <c r="Q54" s="100"/>
      <c r="R54" s="99"/>
      <c r="S54" s="100"/>
    </row>
    <row r="55" spans="2:19" ht="25.5" customHeight="1" x14ac:dyDescent="0.25">
      <c r="B55" s="226"/>
      <c r="C55" s="180">
        <v>2020</v>
      </c>
      <c r="D55" s="181" t="s">
        <v>166</v>
      </c>
      <c r="E55" s="182" t="s">
        <v>167</v>
      </c>
      <c r="F55" s="170">
        <v>1318385</v>
      </c>
      <c r="G55" s="170">
        <v>0</v>
      </c>
      <c r="H55" s="170">
        <v>1456815.425</v>
      </c>
      <c r="I55" s="170">
        <v>1583619.91</v>
      </c>
      <c r="J55" s="170">
        <v>0</v>
      </c>
      <c r="K55" s="97">
        <v>1749900</v>
      </c>
      <c r="L55" s="90"/>
      <c r="M55" s="91">
        <v>0.591512675271613</v>
      </c>
      <c r="N55" s="92">
        <v>0</v>
      </c>
      <c r="O55" s="93">
        <f t="shared" si="0"/>
        <v>0.591512675271613</v>
      </c>
      <c r="P55" s="94"/>
      <c r="Q55" s="95">
        <v>-204000</v>
      </c>
      <c r="R55" s="96"/>
      <c r="S55" s="77">
        <f t="shared" si="1"/>
        <v>1545900</v>
      </c>
    </row>
    <row r="56" spans="2:19" ht="25.5" customHeight="1" x14ac:dyDescent="0.25">
      <c r="B56" s="227"/>
      <c r="C56" s="172">
        <v>2020</v>
      </c>
      <c r="D56" s="173" t="s">
        <v>168</v>
      </c>
      <c r="E56" s="183" t="s">
        <v>169</v>
      </c>
      <c r="F56" s="170">
        <v>1459923</v>
      </c>
      <c r="G56" s="170">
        <v>0</v>
      </c>
      <c r="H56" s="170">
        <v>1613214.915</v>
      </c>
      <c r="I56" s="170">
        <v>1754660.63</v>
      </c>
      <c r="J56" s="170">
        <v>0</v>
      </c>
      <c r="K56" s="97">
        <v>1938900</v>
      </c>
      <c r="L56" s="90"/>
      <c r="M56" s="91">
        <v>0.59233157144055715</v>
      </c>
      <c r="N56" s="92">
        <v>0</v>
      </c>
      <c r="O56" s="93">
        <f t="shared" si="0"/>
        <v>0.59233157144055715</v>
      </c>
      <c r="P56" s="94"/>
      <c r="Q56" s="95">
        <v>-204000</v>
      </c>
      <c r="R56" s="96"/>
      <c r="S56" s="77">
        <f t="shared" si="1"/>
        <v>1734900</v>
      </c>
    </row>
    <row r="57" spans="2:19" ht="25.5" customHeight="1" x14ac:dyDescent="0.25">
      <c r="B57" s="227"/>
      <c r="C57" s="172">
        <v>2020</v>
      </c>
      <c r="D57" s="173" t="s">
        <v>170</v>
      </c>
      <c r="E57" s="183" t="s">
        <v>171</v>
      </c>
      <c r="F57" s="170">
        <v>1513769</v>
      </c>
      <c r="G57" s="170">
        <v>0</v>
      </c>
      <c r="H57" s="170">
        <v>1672714.7449999999</v>
      </c>
      <c r="I57" s="170">
        <v>1818914.03</v>
      </c>
      <c r="J57" s="170">
        <v>0</v>
      </c>
      <c r="K57" s="97">
        <v>2009900</v>
      </c>
      <c r="L57" s="90"/>
      <c r="M57" s="91" t="e">
        <v>#N/A</v>
      </c>
      <c r="N57" s="92">
        <v>0</v>
      </c>
      <c r="O57" s="93" t="e">
        <f t="shared" si="0"/>
        <v>#N/A</v>
      </c>
      <c r="P57" s="94"/>
      <c r="Q57" s="95">
        <v>-380000</v>
      </c>
      <c r="R57" s="96"/>
      <c r="S57" s="77">
        <f t="shared" si="1"/>
        <v>1629900</v>
      </c>
    </row>
    <row r="58" spans="2:19" ht="25.5" hidden="1" customHeight="1" x14ac:dyDescent="0.25">
      <c r="B58" s="227"/>
      <c r="C58" s="172">
        <v>2020</v>
      </c>
      <c r="D58" s="173" t="s">
        <v>172</v>
      </c>
      <c r="E58" s="183" t="s">
        <v>173</v>
      </c>
      <c r="F58" s="170">
        <v>1644538</v>
      </c>
      <c r="G58" s="170">
        <v>0</v>
      </c>
      <c r="H58" s="170">
        <v>1817214.49</v>
      </c>
      <c r="I58" s="170">
        <v>1976380.09</v>
      </c>
      <c r="J58" s="170">
        <v>0</v>
      </c>
      <c r="K58" s="97">
        <v>2183900</v>
      </c>
      <c r="L58" s="90"/>
      <c r="M58" s="91" t="e">
        <v>#N/A</v>
      </c>
      <c r="N58" s="92">
        <v>0</v>
      </c>
      <c r="O58" s="93" t="e">
        <f t="shared" si="0"/>
        <v>#N/A</v>
      </c>
      <c r="P58" s="94"/>
      <c r="Q58" s="95">
        <v>-55000</v>
      </c>
      <c r="R58" s="96"/>
      <c r="S58" s="77">
        <f t="shared" si="1"/>
        <v>2128900</v>
      </c>
    </row>
    <row r="59" spans="2:19" ht="25.5" customHeight="1" x14ac:dyDescent="0.25">
      <c r="B59" s="227"/>
      <c r="C59" s="172">
        <v>2020</v>
      </c>
      <c r="D59" s="173" t="s">
        <v>174</v>
      </c>
      <c r="E59" s="183" t="s">
        <v>175</v>
      </c>
      <c r="F59" s="170">
        <v>1650692</v>
      </c>
      <c r="G59" s="170">
        <v>0</v>
      </c>
      <c r="H59" s="170">
        <v>1824014.66</v>
      </c>
      <c r="I59" s="170">
        <v>1983619.91</v>
      </c>
      <c r="J59" s="170">
        <v>0</v>
      </c>
      <c r="K59" s="97">
        <v>2191900</v>
      </c>
      <c r="L59" s="90"/>
      <c r="M59" s="91" t="e">
        <v>#N/A</v>
      </c>
      <c r="N59" s="92">
        <v>0</v>
      </c>
      <c r="O59" s="93" t="e">
        <f t="shared" si="0"/>
        <v>#N/A</v>
      </c>
      <c r="P59" s="94"/>
      <c r="Q59" s="95">
        <v>-385000</v>
      </c>
      <c r="R59" s="96"/>
      <c r="S59" s="77">
        <f t="shared" si="1"/>
        <v>1806900</v>
      </c>
    </row>
    <row r="60" spans="2:19" ht="25.5" customHeight="1" x14ac:dyDescent="0.25">
      <c r="B60" s="227"/>
      <c r="C60" s="172">
        <v>2020</v>
      </c>
      <c r="D60" s="173" t="s">
        <v>176</v>
      </c>
      <c r="E60" s="183" t="s">
        <v>177</v>
      </c>
      <c r="F60" s="170">
        <v>1779154</v>
      </c>
      <c r="G60" s="170">
        <v>0</v>
      </c>
      <c r="H60" s="170">
        <v>1965965.17</v>
      </c>
      <c r="I60" s="170">
        <v>2137466.06</v>
      </c>
      <c r="J60" s="170">
        <v>0</v>
      </c>
      <c r="K60" s="97">
        <v>2361900</v>
      </c>
      <c r="L60" s="90"/>
      <c r="M60" s="91" t="e">
        <v>#N/A</v>
      </c>
      <c r="N60" s="92">
        <v>0</v>
      </c>
      <c r="O60" s="93" t="e">
        <f t="shared" si="0"/>
        <v>#N/A</v>
      </c>
      <c r="P60" s="94"/>
      <c r="Q60" s="95">
        <v>-385000</v>
      </c>
      <c r="R60" s="96"/>
      <c r="S60" s="77">
        <f t="shared" si="1"/>
        <v>1976900</v>
      </c>
    </row>
    <row r="61" spans="2:19" ht="25.5" hidden="1" customHeight="1" x14ac:dyDescent="0.25">
      <c r="B61" s="227"/>
      <c r="C61" s="172">
        <v>2020</v>
      </c>
      <c r="D61" s="173" t="s">
        <v>178</v>
      </c>
      <c r="E61" s="183" t="e">
        <v>#N/A</v>
      </c>
      <c r="F61" s="170" t="e">
        <v>#N/A</v>
      </c>
      <c r="G61" s="170" t="e">
        <v>#N/A</v>
      </c>
      <c r="H61" s="170" t="e">
        <v>#N/A</v>
      </c>
      <c r="I61" s="170">
        <v>2218914.0299999998</v>
      </c>
      <c r="J61" s="170" t="e">
        <v>#N/A</v>
      </c>
      <c r="K61" s="97">
        <v>2451900</v>
      </c>
      <c r="L61" s="90"/>
      <c r="M61" s="91" t="e">
        <v>#N/A</v>
      </c>
      <c r="N61" s="92">
        <v>0</v>
      </c>
      <c r="O61" s="93" t="e">
        <f t="shared" si="0"/>
        <v>#N/A</v>
      </c>
      <c r="P61" s="94"/>
      <c r="Q61" s="95" t="e">
        <v>#N/A</v>
      </c>
      <c r="R61" s="96"/>
      <c r="S61" s="77" t="e">
        <f t="shared" si="1"/>
        <v>#N/A</v>
      </c>
    </row>
    <row r="62" spans="2:19" ht="25.5" hidden="1" customHeight="1" x14ac:dyDescent="0.25">
      <c r="B62" s="227"/>
      <c r="C62" s="172">
        <v>2020</v>
      </c>
      <c r="D62" s="173" t="s">
        <v>179</v>
      </c>
      <c r="E62" s="183" t="e">
        <v>#N/A</v>
      </c>
      <c r="F62" s="170" t="e">
        <v>#N/A</v>
      </c>
      <c r="G62" s="170" t="e">
        <v>#N/A</v>
      </c>
      <c r="H62" s="170" t="e">
        <v>#N/A</v>
      </c>
      <c r="I62" s="170" t="e">
        <v>#N/A</v>
      </c>
      <c r="J62" s="170" t="e">
        <v>#N/A</v>
      </c>
      <c r="K62" s="97" t="e">
        <v>#N/A</v>
      </c>
      <c r="L62" s="90"/>
      <c r="M62" s="91" t="e">
        <v>#N/A</v>
      </c>
      <c r="N62" s="92">
        <v>0</v>
      </c>
      <c r="O62" s="93" t="e">
        <f t="shared" si="0"/>
        <v>#N/A</v>
      </c>
      <c r="P62" s="94"/>
      <c r="Q62" s="95" t="e">
        <v>#N/A</v>
      </c>
      <c r="R62" s="96"/>
      <c r="S62" s="77" t="e">
        <f t="shared" si="1"/>
        <v>#N/A</v>
      </c>
    </row>
    <row r="63" spans="2:19" ht="25.5" customHeight="1" x14ac:dyDescent="0.25">
      <c r="B63" s="227"/>
      <c r="C63" s="172">
        <v>2020</v>
      </c>
      <c r="D63" s="173" t="s">
        <v>178</v>
      </c>
      <c r="E63" s="183" t="s">
        <v>199</v>
      </c>
      <c r="F63" s="170">
        <v>1878385</v>
      </c>
      <c r="G63" s="170">
        <v>0</v>
      </c>
      <c r="H63" s="170">
        <v>2075615.425</v>
      </c>
      <c r="I63" s="170">
        <v>2218914.0299999998</v>
      </c>
      <c r="J63" s="170" t="e">
        <v>#N/A</v>
      </c>
      <c r="K63" s="97">
        <v>2451900</v>
      </c>
      <c r="L63" s="90"/>
      <c r="M63" s="91" t="e">
        <v>#N/A</v>
      </c>
      <c r="N63" s="92">
        <v>0</v>
      </c>
      <c r="O63" s="93" t="e">
        <f t="shared" si="0"/>
        <v>#N/A</v>
      </c>
      <c r="P63" s="94"/>
      <c r="Q63" s="95">
        <v>-392000</v>
      </c>
      <c r="R63" s="96"/>
      <c r="S63" s="77">
        <f>IF(LEFT(D64,5)="","",+K63+Q63)</f>
        <v>2059900</v>
      </c>
    </row>
    <row r="64" spans="2:19" ht="25.5" customHeight="1" x14ac:dyDescent="0.25">
      <c r="B64" s="227"/>
      <c r="C64" s="172">
        <v>2020</v>
      </c>
      <c r="D64" s="173" t="s">
        <v>180</v>
      </c>
      <c r="E64" s="183" t="s">
        <v>61</v>
      </c>
      <c r="F64" s="170">
        <v>2073769</v>
      </c>
      <c r="G64" s="170">
        <v>0</v>
      </c>
      <c r="H64" s="170">
        <v>2291514.7450000001</v>
      </c>
      <c r="I64" s="170">
        <v>2256923.08</v>
      </c>
      <c r="J64" s="170">
        <v>0</v>
      </c>
      <c r="K64" s="97">
        <v>2493900</v>
      </c>
      <c r="L64" s="90"/>
      <c r="M64" s="91" t="e">
        <v>#N/A</v>
      </c>
      <c r="N64" s="92">
        <v>0</v>
      </c>
      <c r="O64" s="93" t="e">
        <f t="shared" si="0"/>
        <v>#N/A</v>
      </c>
      <c r="P64" s="94"/>
      <c r="Q64" s="95">
        <v>-285000</v>
      </c>
      <c r="R64" s="96"/>
      <c r="S64" s="77">
        <f>IF(LEFT(D65,5)="","",+K64+Q64)</f>
        <v>2208900</v>
      </c>
    </row>
    <row r="65" spans="2:19" ht="25.5" customHeight="1" x14ac:dyDescent="0.25">
      <c r="B65" s="227"/>
      <c r="C65" s="172">
        <v>2020</v>
      </c>
      <c r="D65" s="173" t="s">
        <v>181</v>
      </c>
      <c r="E65" s="183" t="s">
        <v>23</v>
      </c>
      <c r="F65" s="170">
        <v>2115308</v>
      </c>
      <c r="G65" s="170">
        <v>0</v>
      </c>
      <c r="H65" s="170">
        <v>2337415.34</v>
      </c>
      <c r="I65" s="170">
        <v>2491312.2200000002</v>
      </c>
      <c r="J65" s="170">
        <v>0</v>
      </c>
      <c r="K65" s="97">
        <v>2752900</v>
      </c>
      <c r="L65" s="90"/>
      <c r="M65" s="91" t="e">
        <v>#N/A</v>
      </c>
      <c r="N65" s="92">
        <v>0</v>
      </c>
      <c r="O65" s="93" t="e">
        <f t="shared" si="0"/>
        <v>#N/A</v>
      </c>
      <c r="P65" s="94"/>
      <c r="Q65" s="95">
        <v>-285000</v>
      </c>
      <c r="R65" s="96"/>
      <c r="S65" s="77">
        <f>IF(LEFT(D66,5)="","",+K65+Q65)</f>
        <v>2467900</v>
      </c>
    </row>
    <row r="66" spans="2:19" ht="25.5" customHeight="1" x14ac:dyDescent="0.25">
      <c r="B66" s="227"/>
      <c r="C66" s="172">
        <v>2020</v>
      </c>
      <c r="D66" s="173" t="s">
        <v>182</v>
      </c>
      <c r="E66" s="183" t="s">
        <v>183</v>
      </c>
      <c r="F66" s="170">
        <v>2272231</v>
      </c>
      <c r="G66" s="170">
        <v>0</v>
      </c>
      <c r="H66" s="170">
        <v>2510815.2549999999</v>
      </c>
      <c r="I66" s="170">
        <v>2541990.9500000002</v>
      </c>
      <c r="J66" s="170">
        <v>0</v>
      </c>
      <c r="K66" s="97">
        <v>2808900</v>
      </c>
      <c r="L66" s="90"/>
      <c r="M66" s="91" t="e">
        <v>#N/A</v>
      </c>
      <c r="N66" s="92">
        <v>0</v>
      </c>
      <c r="O66" s="93" t="e">
        <f t="shared" si="0"/>
        <v>#N/A</v>
      </c>
      <c r="P66" s="94"/>
      <c r="Q66" s="95">
        <v>-285000</v>
      </c>
      <c r="R66" s="96"/>
      <c r="S66" s="77">
        <f>IF(LEFT(D67,5)="","",+K66+Q66)</f>
        <v>2523900</v>
      </c>
    </row>
    <row r="67" spans="2:19" ht="25.5" customHeight="1" x14ac:dyDescent="0.25">
      <c r="B67" s="227"/>
      <c r="C67" s="172">
        <v>2020</v>
      </c>
      <c r="D67" s="173" t="s">
        <v>184</v>
      </c>
      <c r="E67" s="183" t="s">
        <v>185</v>
      </c>
      <c r="F67" s="170">
        <v>2359923</v>
      </c>
      <c r="G67" s="170">
        <v>0</v>
      </c>
      <c r="H67" s="170">
        <v>2607714.915</v>
      </c>
      <c r="I67" s="170">
        <v>2731131.22</v>
      </c>
      <c r="J67" s="170">
        <v>0</v>
      </c>
      <c r="K67" s="97">
        <v>3017900</v>
      </c>
      <c r="L67" s="90"/>
      <c r="M67" s="91" t="e">
        <v>#N/A</v>
      </c>
      <c r="N67" s="92">
        <v>0</v>
      </c>
      <c r="O67" s="93" t="e">
        <f t="shared" si="0"/>
        <v>#N/A</v>
      </c>
      <c r="P67" s="94"/>
      <c r="Q67" s="95">
        <v>-285000</v>
      </c>
      <c r="R67" s="96"/>
      <c r="S67" s="77">
        <f>IF(LEFT(D68,5)="","",+K67+Q67)</f>
        <v>2732900</v>
      </c>
    </row>
    <row r="68" spans="2:19" ht="25.5" customHeight="1" x14ac:dyDescent="0.25">
      <c r="B68" s="242"/>
      <c r="C68" s="172">
        <v>2020</v>
      </c>
      <c r="D68" s="185" t="s">
        <v>186</v>
      </c>
      <c r="E68" s="175" t="s">
        <v>187</v>
      </c>
      <c r="F68" s="170"/>
      <c r="G68" s="170"/>
      <c r="H68" s="170"/>
      <c r="I68" s="170">
        <v>2836108.6</v>
      </c>
      <c r="J68" s="170">
        <v>0</v>
      </c>
      <c r="K68" s="97">
        <v>3133900</v>
      </c>
      <c r="L68" s="90"/>
      <c r="M68" s="91"/>
      <c r="N68" s="92"/>
      <c r="O68" s="93"/>
      <c r="P68" s="94"/>
      <c r="Q68" s="95"/>
      <c r="R68" s="96"/>
      <c r="S68" s="170"/>
    </row>
    <row r="69" spans="2:19" x14ac:dyDescent="0.25">
      <c r="B69" s="186" t="s">
        <v>188</v>
      </c>
      <c r="C69" s="166"/>
      <c r="D69" s="166"/>
      <c r="E69" s="188"/>
      <c r="F69" s="188"/>
      <c r="G69" s="188"/>
      <c r="H69" s="188"/>
      <c r="I69" s="188"/>
      <c r="J69" s="170" t="e">
        <v>#N/A</v>
      </c>
      <c r="K69" s="188"/>
      <c r="L69" s="99"/>
      <c r="M69" s="100"/>
      <c r="N69" s="100"/>
      <c r="O69" s="100"/>
      <c r="P69" s="99"/>
      <c r="Q69" s="100"/>
      <c r="R69" s="99"/>
      <c r="S69" s="100"/>
    </row>
    <row r="70" spans="2:19" ht="90" customHeight="1" x14ac:dyDescent="0.25">
      <c r="B70" s="189"/>
      <c r="C70" s="192">
        <v>2020</v>
      </c>
      <c r="D70" s="193" t="s">
        <v>189</v>
      </c>
      <c r="E70" s="194" t="s">
        <v>190</v>
      </c>
      <c r="F70" s="170">
        <v>1911469</v>
      </c>
      <c r="G70" s="170">
        <v>477867.31</v>
      </c>
      <c r="H70" s="170">
        <v>2312877.4899999998</v>
      </c>
      <c r="I70" s="170">
        <v>2173567.66</v>
      </c>
      <c r="J70" s="170">
        <v>461883.13</v>
      </c>
      <c r="K70" s="97">
        <v>3091900</v>
      </c>
      <c r="L70" s="90"/>
      <c r="M70" s="91" t="e">
        <v>#N/A</v>
      </c>
      <c r="N70" s="92">
        <v>0</v>
      </c>
      <c r="O70" s="93" t="e">
        <f>M70-N70</f>
        <v>#N/A</v>
      </c>
      <c r="P70" s="94"/>
      <c r="Q70" s="95">
        <v>0</v>
      </c>
      <c r="R70" s="96"/>
      <c r="S70" s="77">
        <f>IF(LEFT(D70,5)="","",+K69+Q70)</f>
        <v>0</v>
      </c>
    </row>
    <row r="71" spans="2:19" x14ac:dyDescent="0.25">
      <c r="B71" s="186" t="s">
        <v>191</v>
      </c>
      <c r="C71" s="166"/>
      <c r="D71" s="166"/>
      <c r="E71" s="188"/>
      <c r="F71" s="188"/>
      <c r="G71" s="188"/>
      <c r="H71" s="188"/>
      <c r="I71" s="188"/>
      <c r="J71" s="170" t="e">
        <v>#N/A</v>
      </c>
      <c r="K71" s="188"/>
      <c r="L71" s="99"/>
      <c r="M71" s="100"/>
      <c r="N71" s="100"/>
      <c r="O71" s="100"/>
      <c r="P71" s="99"/>
      <c r="Q71" s="100"/>
      <c r="R71" s="99"/>
      <c r="S71" s="100"/>
    </row>
    <row r="72" spans="2:19" ht="39.75" customHeight="1" x14ac:dyDescent="0.25">
      <c r="B72" s="213"/>
      <c r="C72" s="180">
        <v>2020</v>
      </c>
      <c r="D72" s="181" t="s">
        <v>192</v>
      </c>
      <c r="E72" s="182" t="s">
        <v>56</v>
      </c>
      <c r="F72" s="170">
        <v>1294604</v>
      </c>
      <c r="G72" s="170">
        <v>0</v>
      </c>
      <c r="H72" s="170">
        <v>1566470.8399999999</v>
      </c>
      <c r="I72" s="170">
        <v>1527190.08</v>
      </c>
      <c r="J72" s="170">
        <v>0</v>
      </c>
      <c r="K72" s="97">
        <v>1847900</v>
      </c>
      <c r="L72" s="90"/>
      <c r="M72" s="91" t="e">
        <v>#N/A</v>
      </c>
      <c r="N72" s="92">
        <v>0</v>
      </c>
      <c r="O72" s="93" t="e">
        <f>M72-N72</f>
        <v>#N/A</v>
      </c>
      <c r="P72" s="94"/>
      <c r="Q72" s="95">
        <v>0</v>
      </c>
      <c r="R72" s="96"/>
      <c r="S72" s="77">
        <f>IF(LEFT(D72,5)="","",+K71+Q72)</f>
        <v>0</v>
      </c>
    </row>
    <row r="73" spans="2:19" ht="39.75" customHeight="1" x14ac:dyDescent="0.25">
      <c r="B73" s="215"/>
      <c r="C73" s="184">
        <v>2020</v>
      </c>
      <c r="D73" s="185" t="s">
        <v>193</v>
      </c>
      <c r="E73" s="175" t="s">
        <v>57</v>
      </c>
      <c r="F73" s="191">
        <v>1792559</v>
      </c>
      <c r="G73" s="191">
        <v>448139.72</v>
      </c>
      <c r="H73" s="191">
        <v>2168996.39</v>
      </c>
      <c r="I73" s="191">
        <v>2153884.0099999998</v>
      </c>
      <c r="J73" s="191">
        <v>457700.35</v>
      </c>
      <c r="K73" s="98">
        <v>3063900</v>
      </c>
      <c r="L73" s="90"/>
      <c r="M73" s="91" t="e">
        <v>#N/A</v>
      </c>
      <c r="N73" s="92">
        <v>0</v>
      </c>
      <c r="O73" s="93" t="e">
        <f>M73-N73</f>
        <v>#N/A</v>
      </c>
      <c r="P73" s="94"/>
      <c r="Q73" s="95">
        <v>0</v>
      </c>
      <c r="R73" s="96"/>
      <c r="S73" s="77">
        <f>IF(LEFT(D73,5)="","",+K72+Q73)</f>
        <v>1847900</v>
      </c>
    </row>
    <row r="74" spans="2:19" x14ac:dyDescent="0.25">
      <c r="C74" s="102"/>
      <c r="D74" s="103"/>
      <c r="E74" s="77"/>
      <c r="F74" s="104"/>
      <c r="G74" s="104"/>
      <c r="H74" s="104"/>
      <c r="I74" s="84"/>
      <c r="J74" s="84"/>
      <c r="K74" s="84"/>
      <c r="L74" s="105"/>
      <c r="N74" s="95"/>
      <c r="O74" s="95"/>
      <c r="P74" s="95"/>
      <c r="Q74" s="95"/>
    </row>
    <row r="75" spans="2:19" x14ac:dyDescent="0.25">
      <c r="C75" s="102"/>
      <c r="D75" s="103"/>
      <c r="E75" s="77"/>
      <c r="F75" s="104"/>
      <c r="G75" s="104"/>
      <c r="H75" s="104"/>
      <c r="I75" s="104"/>
      <c r="J75" s="104"/>
      <c r="K75" s="104"/>
      <c r="L75" s="105"/>
      <c r="N75" s="95"/>
      <c r="O75" s="95"/>
      <c r="P75" s="95"/>
      <c r="Q75" s="95"/>
    </row>
    <row r="76" spans="2:19" x14ac:dyDescent="0.25">
      <c r="C76" s="102"/>
      <c r="D76" s="103"/>
      <c r="E76" s="77"/>
      <c r="F76" s="104"/>
      <c r="G76" s="104"/>
      <c r="H76" s="104"/>
      <c r="I76" s="104"/>
      <c r="J76" s="104"/>
      <c r="K76" s="104"/>
      <c r="L76" s="105"/>
      <c r="N76" s="95"/>
      <c r="O76" s="95"/>
      <c r="P76" s="95"/>
      <c r="Q76" s="95"/>
    </row>
    <row r="77" spans="2:19" x14ac:dyDescent="0.25">
      <c r="B77" s="106" t="s">
        <v>194</v>
      </c>
      <c r="C77" s="85"/>
      <c r="F77" s="95"/>
      <c r="L77" s="105"/>
      <c r="N77" s="95"/>
      <c r="O77" s="95"/>
      <c r="P77" s="95"/>
    </row>
    <row r="78" spans="2:19" s="107" customFormat="1" ht="13.5" x14ac:dyDescent="0.25">
      <c r="B78" s="107" t="s">
        <v>195</v>
      </c>
    </row>
    <row r="79" spans="2:19" s="107" customFormat="1" ht="13.5" x14ac:dyDescent="0.25">
      <c r="B79" s="107" t="s">
        <v>196</v>
      </c>
    </row>
    <row r="80" spans="2:19" x14ac:dyDescent="0.25">
      <c r="B80" s="108"/>
      <c r="C80" s="85"/>
      <c r="L80" s="105"/>
      <c r="N80" s="95"/>
      <c r="O80" s="95"/>
      <c r="P80" s="95"/>
    </row>
    <row r="81" spans="1:19" x14ac:dyDescent="0.25">
      <c r="B81" s="108"/>
      <c r="C81" s="85"/>
      <c r="L81" s="105"/>
      <c r="N81" s="95"/>
      <c r="O81" s="95"/>
      <c r="P81" s="95"/>
    </row>
    <row r="82" spans="1:19" x14ac:dyDescent="0.25">
      <c r="A82" s="109"/>
      <c r="B82" s="110"/>
      <c r="C82" s="111"/>
      <c r="D82" s="109"/>
      <c r="E82" s="109"/>
      <c r="F82" s="109"/>
      <c r="G82" s="109"/>
      <c r="H82" s="109"/>
      <c r="I82" s="109"/>
      <c r="J82" s="109"/>
      <c r="K82" s="109"/>
      <c r="L82" s="105"/>
      <c r="N82" s="95"/>
      <c r="O82" s="95"/>
      <c r="P82" s="95"/>
      <c r="Q82" s="109"/>
      <c r="R82" s="112"/>
      <c r="S82" s="109"/>
    </row>
    <row r="83" spans="1:19" x14ac:dyDescent="0.25">
      <c r="A83" s="109"/>
      <c r="B83" s="110"/>
      <c r="C83" s="111"/>
      <c r="D83" s="109"/>
      <c r="E83" s="109"/>
      <c r="F83" s="109"/>
      <c r="G83" s="109"/>
      <c r="H83" s="109"/>
      <c r="I83" s="109"/>
      <c r="J83" s="109"/>
      <c r="K83" s="109"/>
      <c r="L83" s="113"/>
      <c r="N83" s="95"/>
      <c r="O83" s="95"/>
      <c r="P83" s="95"/>
      <c r="Q83" s="109"/>
      <c r="R83" s="112"/>
      <c r="S83" s="109"/>
    </row>
    <row r="84" spans="1:19" x14ac:dyDescent="0.25">
      <c r="A84" s="109"/>
      <c r="B84" s="110"/>
      <c r="C84" s="111"/>
      <c r="D84" s="109"/>
      <c r="E84" s="109"/>
      <c r="F84" s="109"/>
      <c r="G84" s="109"/>
      <c r="H84" s="109"/>
      <c r="I84" s="109"/>
      <c r="J84" s="109"/>
      <c r="K84" s="109"/>
      <c r="L84" s="113"/>
      <c r="N84" s="95"/>
      <c r="O84" s="95"/>
      <c r="P84" s="95"/>
      <c r="Q84" s="109"/>
      <c r="R84" s="112"/>
      <c r="S84" s="109"/>
    </row>
    <row r="85" spans="1:19" x14ac:dyDescent="0.25">
      <c r="A85" s="109"/>
      <c r="B85" s="110"/>
      <c r="C85" s="111"/>
      <c r="D85" s="109"/>
      <c r="E85" s="109"/>
      <c r="F85" s="109"/>
      <c r="G85" s="109"/>
      <c r="H85" s="109"/>
      <c r="I85" s="109"/>
      <c r="J85" s="109"/>
      <c r="K85" s="109"/>
      <c r="L85" s="113"/>
      <c r="N85" s="95"/>
      <c r="O85" s="95"/>
      <c r="P85" s="95"/>
      <c r="Q85" s="109"/>
      <c r="R85" s="112"/>
      <c r="S85" s="109"/>
    </row>
    <row r="86" spans="1:19" x14ac:dyDescent="0.3">
      <c r="A86" s="109"/>
      <c r="B86" s="114"/>
      <c r="C86" s="111"/>
      <c r="D86" s="109"/>
      <c r="E86" s="109"/>
      <c r="F86" s="109"/>
      <c r="G86" s="109"/>
      <c r="H86" s="109"/>
      <c r="I86" s="109"/>
      <c r="J86" s="109"/>
      <c r="K86" s="109"/>
      <c r="L86" s="113"/>
      <c r="N86" s="95"/>
      <c r="O86" s="95"/>
      <c r="P86" s="95"/>
      <c r="Q86" s="109"/>
      <c r="R86" s="112"/>
      <c r="S86" s="109"/>
    </row>
    <row r="87" spans="1:19" x14ac:dyDescent="0.25">
      <c r="A87" s="109"/>
      <c r="B87" s="110"/>
      <c r="C87" s="111"/>
      <c r="D87" s="109"/>
      <c r="E87" s="109"/>
      <c r="F87" s="109"/>
      <c r="G87" s="109"/>
      <c r="H87" s="109"/>
      <c r="I87" s="109"/>
      <c r="J87" s="109"/>
      <c r="K87" s="109"/>
      <c r="L87" s="113"/>
      <c r="N87" s="95"/>
      <c r="O87" s="95"/>
      <c r="P87" s="95"/>
      <c r="Q87" s="109"/>
      <c r="R87" s="112"/>
      <c r="S87" s="109"/>
    </row>
    <row r="88" spans="1:19" x14ac:dyDescent="0.25">
      <c r="A88" s="109"/>
      <c r="B88" s="110"/>
      <c r="C88" s="111"/>
      <c r="D88" s="109"/>
      <c r="E88" s="109"/>
      <c r="F88" s="109"/>
      <c r="G88" s="109"/>
      <c r="H88" s="109"/>
      <c r="I88" s="109"/>
      <c r="J88" s="109"/>
      <c r="K88" s="109"/>
      <c r="L88" s="113"/>
      <c r="N88" s="95"/>
      <c r="O88" s="95"/>
      <c r="P88" s="95"/>
      <c r="Q88" s="109"/>
      <c r="R88" s="112"/>
      <c r="S88" s="109"/>
    </row>
    <row r="89" spans="1:19" x14ac:dyDescent="0.25">
      <c r="A89" s="109"/>
      <c r="B89" s="110"/>
      <c r="C89" s="111"/>
      <c r="D89" s="109"/>
      <c r="E89" s="109"/>
      <c r="F89" s="109"/>
      <c r="G89" s="109"/>
      <c r="H89" s="109"/>
      <c r="I89" s="109"/>
      <c r="J89" s="109"/>
      <c r="K89" s="109"/>
      <c r="L89" s="113"/>
      <c r="N89" s="95"/>
      <c r="O89" s="95"/>
      <c r="P89" s="95"/>
      <c r="Q89" s="109"/>
      <c r="R89" s="112"/>
      <c r="S89" s="109"/>
    </row>
    <row r="90" spans="1:19" x14ac:dyDescent="0.25">
      <c r="A90" s="109"/>
      <c r="B90" s="110"/>
      <c r="C90" s="111"/>
      <c r="D90" s="109"/>
      <c r="E90" s="109"/>
      <c r="F90" s="109"/>
      <c r="G90" s="109"/>
      <c r="H90" s="109"/>
      <c r="I90" s="109"/>
      <c r="J90" s="109"/>
      <c r="K90" s="109"/>
      <c r="L90" s="113"/>
      <c r="N90" s="95"/>
      <c r="O90" s="95"/>
      <c r="P90" s="95"/>
      <c r="Q90" s="109"/>
      <c r="R90" s="112"/>
      <c r="S90" s="109"/>
    </row>
    <row r="91" spans="1:19" x14ac:dyDescent="0.25">
      <c r="A91" s="109"/>
      <c r="B91" s="110"/>
      <c r="C91" s="111"/>
      <c r="D91" s="109"/>
      <c r="E91" s="109"/>
      <c r="F91" s="109"/>
      <c r="G91" s="109"/>
      <c r="H91" s="109"/>
      <c r="I91" s="109"/>
      <c r="J91" s="109"/>
      <c r="K91" s="109"/>
      <c r="L91" s="113"/>
      <c r="N91" s="95"/>
      <c r="O91" s="95"/>
      <c r="P91" s="95"/>
      <c r="Q91" s="109"/>
      <c r="R91" s="112"/>
      <c r="S91" s="109"/>
    </row>
    <row r="92" spans="1:19" x14ac:dyDescent="0.25">
      <c r="A92" s="109"/>
      <c r="B92" s="110"/>
      <c r="C92" s="111"/>
      <c r="D92" s="109"/>
      <c r="E92" s="109"/>
      <c r="F92" s="109"/>
      <c r="G92" s="109"/>
      <c r="H92" s="109"/>
      <c r="I92" s="109"/>
      <c r="J92" s="109"/>
      <c r="K92" s="109"/>
      <c r="L92" s="113"/>
      <c r="N92" s="95"/>
      <c r="O92" s="95"/>
      <c r="P92" s="95"/>
      <c r="Q92" s="109"/>
      <c r="R92" s="112"/>
      <c r="S92" s="109"/>
    </row>
    <row r="93" spans="1:19" x14ac:dyDescent="0.25">
      <c r="A93" s="109"/>
      <c r="B93" s="110"/>
      <c r="C93" s="111"/>
      <c r="D93" s="109"/>
      <c r="E93" s="109"/>
      <c r="F93" s="109"/>
      <c r="G93" s="109"/>
      <c r="H93" s="109"/>
      <c r="I93" s="109"/>
      <c r="J93" s="109"/>
      <c r="K93" s="109"/>
      <c r="L93" s="113"/>
      <c r="N93" s="95"/>
      <c r="O93" s="95"/>
      <c r="P93" s="95"/>
      <c r="Q93" s="109"/>
      <c r="R93" s="112"/>
      <c r="S93" s="109"/>
    </row>
    <row r="94" spans="1:19" x14ac:dyDescent="0.25">
      <c r="A94" s="109"/>
      <c r="B94" s="110"/>
      <c r="C94" s="111"/>
      <c r="D94" s="109"/>
      <c r="E94" s="109"/>
      <c r="F94" s="109"/>
      <c r="G94" s="109"/>
      <c r="H94" s="109"/>
      <c r="I94" s="109"/>
      <c r="J94" s="109"/>
      <c r="K94" s="109"/>
      <c r="L94" s="113"/>
      <c r="N94" s="95"/>
      <c r="O94" s="95"/>
      <c r="P94" s="95"/>
      <c r="Q94" s="109"/>
      <c r="R94" s="112"/>
      <c r="S94" s="109"/>
    </row>
    <row r="95" spans="1:19" x14ac:dyDescent="0.25">
      <c r="A95" s="109"/>
      <c r="B95" s="110"/>
      <c r="C95" s="111"/>
      <c r="D95" s="109"/>
      <c r="E95" s="109"/>
      <c r="F95" s="109"/>
      <c r="G95" s="109"/>
      <c r="H95" s="109"/>
      <c r="I95" s="109"/>
      <c r="J95" s="109"/>
      <c r="K95" s="109"/>
      <c r="L95" s="113"/>
      <c r="N95" s="95"/>
      <c r="O95" s="95"/>
      <c r="P95" s="95"/>
      <c r="Q95" s="109"/>
      <c r="R95" s="112"/>
      <c r="S95" s="109"/>
    </row>
    <row r="96" spans="1:19" x14ac:dyDescent="0.25">
      <c r="A96" s="109"/>
      <c r="B96" s="110"/>
      <c r="C96" s="111"/>
      <c r="D96" s="109"/>
      <c r="E96" s="109"/>
      <c r="F96" s="109"/>
      <c r="G96" s="109"/>
      <c r="H96" s="109"/>
      <c r="I96" s="109"/>
      <c r="J96" s="109"/>
      <c r="K96" s="109"/>
      <c r="L96" s="113"/>
      <c r="N96" s="95"/>
      <c r="O96" s="95"/>
      <c r="P96" s="95"/>
      <c r="Q96" s="109"/>
      <c r="R96" s="112"/>
      <c r="S96" s="109"/>
    </row>
    <row r="97" spans="1:19" x14ac:dyDescent="0.25">
      <c r="A97" s="109"/>
      <c r="B97" s="110"/>
      <c r="C97" s="111"/>
      <c r="D97" s="109"/>
      <c r="E97" s="109"/>
      <c r="F97" s="109"/>
      <c r="G97" s="109"/>
      <c r="H97" s="109"/>
      <c r="I97" s="109"/>
      <c r="J97" s="109"/>
      <c r="K97" s="109"/>
      <c r="L97" s="113"/>
      <c r="N97" s="95"/>
      <c r="O97" s="95"/>
      <c r="P97" s="95"/>
      <c r="Q97" s="109"/>
      <c r="R97" s="112"/>
      <c r="S97" s="109"/>
    </row>
    <row r="98" spans="1:19" x14ac:dyDescent="0.25">
      <c r="A98" s="109"/>
      <c r="B98" s="110"/>
      <c r="C98" s="111"/>
      <c r="D98" s="109"/>
      <c r="E98" s="109"/>
      <c r="F98" s="109"/>
      <c r="G98" s="109"/>
      <c r="H98" s="109"/>
      <c r="I98" s="109"/>
      <c r="J98" s="109"/>
      <c r="K98" s="109"/>
      <c r="L98" s="105"/>
      <c r="N98" s="95"/>
      <c r="O98" s="95"/>
      <c r="P98" s="95"/>
      <c r="Q98" s="109"/>
      <c r="R98" s="112"/>
      <c r="S98" s="109"/>
    </row>
    <row r="99" spans="1:19" x14ac:dyDescent="0.25">
      <c r="A99" s="109"/>
      <c r="B99" s="110"/>
      <c r="C99" s="111"/>
      <c r="D99" s="109"/>
      <c r="E99" s="109"/>
      <c r="F99" s="109"/>
      <c r="G99" s="109"/>
      <c r="H99" s="109"/>
      <c r="I99" s="109"/>
      <c r="J99" s="109"/>
      <c r="K99" s="109"/>
      <c r="L99" s="105"/>
      <c r="N99" s="95"/>
      <c r="O99" s="95"/>
      <c r="P99" s="95"/>
      <c r="Q99" s="109"/>
      <c r="R99" s="112"/>
      <c r="S99" s="109"/>
    </row>
    <row r="100" spans="1:19" x14ac:dyDescent="0.25">
      <c r="A100" s="109"/>
      <c r="B100" s="110"/>
      <c r="C100" s="111"/>
      <c r="D100" s="109"/>
      <c r="E100" s="109"/>
      <c r="F100" s="109"/>
      <c r="G100" s="109"/>
      <c r="H100" s="109"/>
      <c r="I100" s="109"/>
      <c r="J100" s="109"/>
      <c r="K100" s="109"/>
      <c r="L100" s="105"/>
      <c r="N100" s="95"/>
      <c r="O100" s="95"/>
      <c r="P100" s="95"/>
      <c r="Q100" s="109"/>
      <c r="R100" s="112"/>
      <c r="S100" s="109"/>
    </row>
    <row r="101" spans="1:19" x14ac:dyDescent="0.25">
      <c r="A101" s="109"/>
      <c r="B101" s="110"/>
      <c r="C101" s="111"/>
      <c r="D101" s="109"/>
      <c r="E101" s="109"/>
      <c r="F101" s="109"/>
      <c r="G101" s="109"/>
      <c r="H101" s="109"/>
      <c r="I101" s="109"/>
      <c r="J101" s="109"/>
      <c r="K101" s="109"/>
      <c r="L101" s="105"/>
      <c r="N101" s="95"/>
      <c r="O101" s="95"/>
      <c r="P101" s="95"/>
      <c r="Q101" s="109"/>
      <c r="R101" s="112"/>
      <c r="S101" s="109"/>
    </row>
    <row r="102" spans="1:19" x14ac:dyDescent="0.25">
      <c r="A102" s="109"/>
      <c r="B102" s="110"/>
      <c r="C102" s="111"/>
      <c r="D102" s="109"/>
      <c r="E102" s="109"/>
      <c r="F102" s="109"/>
      <c r="G102" s="109"/>
      <c r="H102" s="109"/>
      <c r="I102" s="109"/>
      <c r="J102" s="109"/>
      <c r="K102" s="109"/>
      <c r="L102" s="105"/>
      <c r="N102" s="95"/>
      <c r="O102" s="95"/>
      <c r="P102" s="95"/>
      <c r="Q102" s="109"/>
      <c r="R102" s="112"/>
      <c r="S102" s="109"/>
    </row>
    <row r="103" spans="1:19" x14ac:dyDescent="0.25">
      <c r="A103" s="109"/>
      <c r="B103" s="110"/>
      <c r="C103" s="111"/>
      <c r="D103" s="109"/>
      <c r="E103" s="109"/>
      <c r="F103" s="109"/>
      <c r="G103" s="109"/>
      <c r="H103" s="109"/>
      <c r="I103" s="109"/>
      <c r="J103" s="109"/>
      <c r="K103" s="109"/>
      <c r="L103" s="105"/>
      <c r="N103" s="95"/>
      <c r="O103" s="95"/>
      <c r="P103" s="95"/>
      <c r="Q103" s="109"/>
      <c r="R103" s="112"/>
      <c r="S103" s="109"/>
    </row>
    <row r="104" spans="1:19" x14ac:dyDescent="0.25">
      <c r="A104" s="109"/>
      <c r="B104" s="110"/>
      <c r="C104" s="111"/>
      <c r="D104" s="109"/>
      <c r="E104" s="109"/>
      <c r="F104" s="109"/>
      <c r="G104" s="109"/>
      <c r="H104" s="109"/>
      <c r="I104" s="109"/>
      <c r="J104" s="109"/>
      <c r="K104" s="109"/>
      <c r="L104" s="105"/>
      <c r="N104" s="95"/>
      <c r="O104" s="95"/>
      <c r="P104" s="95"/>
      <c r="Q104" s="109"/>
      <c r="R104" s="112"/>
      <c r="S104" s="109"/>
    </row>
    <row r="105" spans="1:19" x14ac:dyDescent="0.25">
      <c r="A105" s="109"/>
      <c r="B105" s="110"/>
      <c r="C105" s="111"/>
      <c r="D105" s="109"/>
      <c r="E105" s="109"/>
      <c r="F105" s="109"/>
      <c r="G105" s="109"/>
      <c r="H105" s="109"/>
      <c r="I105" s="109"/>
      <c r="J105" s="109"/>
      <c r="K105" s="109"/>
      <c r="L105" s="105"/>
      <c r="N105" s="95"/>
      <c r="O105" s="95"/>
      <c r="P105" s="95"/>
      <c r="Q105" s="109"/>
      <c r="R105" s="112"/>
      <c r="S105" s="109"/>
    </row>
    <row r="106" spans="1:19" x14ac:dyDescent="0.25">
      <c r="A106" s="109"/>
      <c r="B106" s="110"/>
      <c r="C106" s="111"/>
      <c r="D106" s="109"/>
      <c r="E106" s="109"/>
      <c r="F106" s="109"/>
      <c r="G106" s="109"/>
      <c r="H106" s="109"/>
      <c r="I106" s="109"/>
      <c r="J106" s="109"/>
      <c r="K106" s="109"/>
      <c r="L106" s="105"/>
      <c r="N106" s="95"/>
      <c r="O106" s="95"/>
      <c r="P106" s="95"/>
      <c r="Q106" s="109"/>
      <c r="R106" s="112"/>
      <c r="S106" s="109"/>
    </row>
    <row r="107" spans="1:19" x14ac:dyDescent="0.25">
      <c r="A107" s="109"/>
      <c r="B107" s="110"/>
      <c r="C107" s="111"/>
      <c r="D107" s="109"/>
      <c r="E107" s="109"/>
      <c r="F107" s="109"/>
      <c r="G107" s="109"/>
      <c r="H107" s="109"/>
      <c r="I107" s="109"/>
      <c r="J107" s="109"/>
      <c r="K107" s="109"/>
      <c r="L107" s="105"/>
      <c r="N107" s="95"/>
      <c r="O107" s="95"/>
      <c r="P107" s="95"/>
      <c r="Q107" s="109"/>
      <c r="R107" s="112"/>
      <c r="S107" s="109"/>
    </row>
    <row r="108" spans="1:19" x14ac:dyDescent="0.25">
      <c r="A108" s="109"/>
      <c r="B108" s="110"/>
      <c r="C108" s="111"/>
      <c r="D108" s="109"/>
      <c r="E108" s="109"/>
      <c r="F108" s="109"/>
      <c r="G108" s="109"/>
      <c r="H108" s="109"/>
      <c r="I108" s="109"/>
      <c r="J108" s="109"/>
      <c r="K108" s="109"/>
      <c r="L108" s="105"/>
      <c r="N108" s="95"/>
      <c r="O108" s="95"/>
      <c r="P108" s="95"/>
      <c r="Q108" s="109"/>
      <c r="R108" s="112"/>
      <c r="S108" s="109"/>
    </row>
    <row r="109" spans="1:19" x14ac:dyDescent="0.25">
      <c r="A109" s="109"/>
      <c r="B109" s="110"/>
      <c r="C109" s="111"/>
      <c r="D109" s="109"/>
      <c r="E109" s="109"/>
      <c r="F109" s="109"/>
      <c r="G109" s="109"/>
      <c r="H109" s="109"/>
      <c r="I109" s="109"/>
      <c r="J109" s="109"/>
      <c r="K109" s="109"/>
      <c r="L109" s="105"/>
      <c r="N109" s="95"/>
      <c r="O109" s="95"/>
      <c r="P109" s="95"/>
      <c r="Q109" s="109"/>
      <c r="R109" s="112"/>
      <c r="S109" s="109"/>
    </row>
    <row r="110" spans="1:19" x14ac:dyDescent="0.25">
      <c r="A110" s="109"/>
      <c r="B110" s="110"/>
      <c r="C110" s="111"/>
      <c r="D110" s="109"/>
      <c r="E110" s="109"/>
      <c r="F110" s="109"/>
      <c r="G110" s="109"/>
      <c r="H110" s="109"/>
      <c r="I110" s="109"/>
      <c r="J110" s="109"/>
      <c r="K110" s="109"/>
      <c r="L110" s="105"/>
      <c r="N110" s="95"/>
      <c r="O110" s="95"/>
      <c r="P110" s="95"/>
      <c r="Q110" s="109"/>
      <c r="R110" s="112"/>
      <c r="S110" s="109"/>
    </row>
    <row r="111" spans="1:19" x14ac:dyDescent="0.25">
      <c r="A111" s="109"/>
      <c r="B111" s="110"/>
      <c r="C111" s="111"/>
      <c r="D111" s="109"/>
      <c r="E111" s="109"/>
      <c r="F111" s="109"/>
      <c r="G111" s="109"/>
      <c r="H111" s="109"/>
      <c r="I111" s="109"/>
      <c r="J111" s="109"/>
      <c r="K111" s="109"/>
      <c r="L111" s="105"/>
      <c r="N111" s="95"/>
      <c r="O111" s="95"/>
      <c r="P111" s="95"/>
      <c r="Q111" s="109"/>
      <c r="R111" s="112"/>
      <c r="S111" s="109"/>
    </row>
    <row r="112" spans="1:19" x14ac:dyDescent="0.25">
      <c r="A112" s="109"/>
      <c r="B112" s="110"/>
      <c r="C112" s="111"/>
      <c r="D112" s="109"/>
      <c r="E112" s="109"/>
      <c r="F112" s="109"/>
      <c r="G112" s="109"/>
      <c r="H112" s="109"/>
      <c r="I112" s="109"/>
      <c r="J112" s="109"/>
      <c r="K112" s="109"/>
      <c r="L112" s="105"/>
      <c r="N112" s="95"/>
      <c r="O112" s="95"/>
      <c r="P112" s="95"/>
      <c r="Q112" s="109"/>
      <c r="R112" s="112"/>
      <c r="S112" s="109"/>
    </row>
    <row r="113" spans="1:19" x14ac:dyDescent="0.25">
      <c r="A113" s="109"/>
      <c r="B113" s="110"/>
      <c r="C113" s="111"/>
      <c r="D113" s="109"/>
      <c r="E113" s="109"/>
      <c r="F113" s="109"/>
      <c r="G113" s="109"/>
      <c r="H113" s="109"/>
      <c r="I113" s="109"/>
      <c r="J113" s="109"/>
      <c r="K113" s="109"/>
      <c r="L113" s="105"/>
      <c r="N113" s="95"/>
      <c r="O113" s="95"/>
      <c r="P113" s="95"/>
      <c r="Q113" s="109"/>
      <c r="R113" s="112"/>
      <c r="S113" s="109"/>
    </row>
    <row r="114" spans="1:19" x14ac:dyDescent="0.25">
      <c r="A114" s="109"/>
      <c r="B114" s="110"/>
      <c r="C114" s="111"/>
      <c r="D114" s="109"/>
      <c r="E114" s="109"/>
      <c r="F114" s="109"/>
      <c r="G114" s="109"/>
      <c r="H114" s="109"/>
      <c r="I114" s="109"/>
      <c r="J114" s="109"/>
      <c r="K114" s="109"/>
      <c r="L114" s="105"/>
      <c r="N114" s="95"/>
      <c r="O114" s="95"/>
      <c r="P114" s="95"/>
      <c r="Q114" s="109"/>
      <c r="R114" s="112"/>
      <c r="S114" s="109"/>
    </row>
    <row r="115" spans="1:19" x14ac:dyDescent="0.25">
      <c r="A115" s="109"/>
      <c r="B115" s="110"/>
      <c r="C115" s="111"/>
      <c r="D115" s="109"/>
      <c r="E115" s="109"/>
      <c r="F115" s="109"/>
      <c r="G115" s="109"/>
      <c r="H115" s="109"/>
      <c r="I115" s="109"/>
      <c r="J115" s="109"/>
      <c r="K115" s="109"/>
      <c r="L115" s="105"/>
      <c r="N115" s="95"/>
      <c r="O115" s="95"/>
      <c r="P115" s="95"/>
      <c r="Q115" s="109"/>
      <c r="R115" s="112"/>
      <c r="S115" s="109"/>
    </row>
    <row r="116" spans="1:19" x14ac:dyDescent="0.25">
      <c r="A116" s="109"/>
      <c r="B116" s="110"/>
      <c r="C116" s="111"/>
      <c r="D116" s="109"/>
      <c r="E116" s="109"/>
      <c r="F116" s="109"/>
      <c r="G116" s="109"/>
      <c r="H116" s="109"/>
      <c r="I116" s="109"/>
      <c r="J116" s="109"/>
      <c r="K116" s="109"/>
      <c r="L116" s="105"/>
      <c r="N116" s="95"/>
      <c r="O116" s="95"/>
      <c r="P116" s="95"/>
      <c r="Q116" s="109"/>
      <c r="R116" s="112"/>
      <c r="S116" s="109"/>
    </row>
    <row r="117" spans="1:19" x14ac:dyDescent="0.25">
      <c r="A117" s="109"/>
      <c r="B117" s="110"/>
      <c r="C117" s="111"/>
      <c r="D117" s="109"/>
      <c r="E117" s="109"/>
      <c r="F117" s="109"/>
      <c r="G117" s="109"/>
      <c r="H117" s="109"/>
      <c r="I117" s="109"/>
      <c r="J117" s="109"/>
      <c r="K117" s="109"/>
      <c r="L117" s="105"/>
      <c r="N117" s="95"/>
      <c r="O117" s="95"/>
      <c r="P117" s="95"/>
      <c r="Q117" s="109"/>
      <c r="R117" s="112"/>
      <c r="S117" s="109"/>
    </row>
    <row r="118" spans="1:19" x14ac:dyDescent="0.25">
      <c r="A118" s="109"/>
      <c r="B118" s="110"/>
      <c r="C118" s="111"/>
      <c r="D118" s="109"/>
      <c r="E118" s="109"/>
      <c r="F118" s="109"/>
      <c r="G118" s="109"/>
      <c r="H118" s="109"/>
      <c r="I118" s="109"/>
      <c r="J118" s="109"/>
      <c r="K118" s="109"/>
      <c r="L118" s="105"/>
      <c r="N118" s="95"/>
      <c r="O118" s="95"/>
      <c r="P118" s="95"/>
      <c r="Q118" s="109"/>
      <c r="R118" s="112"/>
      <c r="S118" s="109"/>
    </row>
    <row r="119" spans="1:19" x14ac:dyDescent="0.25">
      <c r="A119" s="109"/>
      <c r="B119" s="110"/>
      <c r="C119" s="111"/>
      <c r="D119" s="109"/>
      <c r="E119" s="109"/>
      <c r="F119" s="109"/>
      <c r="G119" s="109"/>
      <c r="H119" s="109"/>
      <c r="I119" s="109"/>
      <c r="J119" s="109"/>
      <c r="K119" s="109"/>
      <c r="L119" s="105"/>
      <c r="N119" s="95"/>
      <c r="O119" s="95"/>
      <c r="P119" s="95"/>
      <c r="Q119" s="109"/>
      <c r="R119" s="112"/>
      <c r="S119" s="109"/>
    </row>
    <row r="120" spans="1:19" x14ac:dyDescent="0.25">
      <c r="A120" s="109"/>
      <c r="B120" s="110"/>
      <c r="C120" s="111"/>
      <c r="D120" s="109"/>
      <c r="E120" s="109"/>
      <c r="F120" s="109"/>
      <c r="G120" s="109"/>
      <c r="H120" s="109"/>
      <c r="I120" s="109"/>
      <c r="J120" s="109"/>
      <c r="K120" s="109"/>
      <c r="L120" s="105"/>
      <c r="N120" s="95"/>
      <c r="O120" s="95"/>
      <c r="P120" s="95"/>
      <c r="Q120" s="109"/>
      <c r="R120" s="112"/>
      <c r="S120" s="109"/>
    </row>
    <row r="121" spans="1:19" x14ac:dyDescent="0.25">
      <c r="A121" s="109"/>
      <c r="B121" s="110"/>
      <c r="C121" s="111"/>
      <c r="D121" s="109"/>
      <c r="E121" s="109"/>
      <c r="F121" s="109"/>
      <c r="G121" s="109"/>
      <c r="H121" s="109"/>
      <c r="I121" s="109"/>
      <c r="J121" s="109"/>
      <c r="K121" s="109"/>
      <c r="L121" s="113"/>
      <c r="N121" s="95"/>
      <c r="O121" s="95"/>
      <c r="P121" s="95"/>
      <c r="Q121" s="109"/>
      <c r="R121" s="112"/>
      <c r="S121" s="109"/>
    </row>
    <row r="122" spans="1:19" x14ac:dyDescent="0.25">
      <c r="A122" s="109"/>
      <c r="B122" s="110"/>
      <c r="C122" s="111"/>
      <c r="D122" s="109"/>
      <c r="E122" s="109"/>
      <c r="F122" s="109"/>
      <c r="G122" s="109"/>
      <c r="H122" s="109"/>
      <c r="I122" s="109"/>
      <c r="J122" s="109"/>
      <c r="K122" s="109"/>
      <c r="L122" s="113"/>
      <c r="N122" s="95"/>
      <c r="O122" s="95"/>
      <c r="P122" s="95"/>
      <c r="Q122" s="109"/>
      <c r="R122" s="112"/>
      <c r="S122" s="109"/>
    </row>
    <row r="123" spans="1:19" x14ac:dyDescent="0.25">
      <c r="A123" s="109"/>
      <c r="B123" s="110"/>
      <c r="C123" s="111"/>
      <c r="D123" s="109"/>
      <c r="E123" s="109"/>
      <c r="F123" s="109"/>
      <c r="G123" s="109"/>
      <c r="H123" s="109"/>
      <c r="I123" s="109"/>
      <c r="J123" s="109"/>
      <c r="K123" s="109"/>
      <c r="L123" s="113"/>
      <c r="N123" s="95"/>
      <c r="O123" s="95"/>
      <c r="P123" s="95"/>
      <c r="Q123" s="109"/>
      <c r="R123" s="112"/>
      <c r="S123" s="109"/>
    </row>
    <row r="124" spans="1:19" x14ac:dyDescent="0.25">
      <c r="A124" s="109"/>
      <c r="B124" s="110"/>
      <c r="C124" s="111"/>
      <c r="D124" s="109"/>
      <c r="E124" s="109"/>
      <c r="F124" s="109"/>
      <c r="G124" s="109"/>
      <c r="H124" s="109"/>
      <c r="I124" s="109"/>
      <c r="J124" s="109"/>
      <c r="K124" s="109"/>
      <c r="L124" s="113"/>
      <c r="N124" s="95"/>
      <c r="O124" s="95"/>
      <c r="P124" s="95"/>
      <c r="Q124" s="109"/>
      <c r="R124" s="112"/>
      <c r="S124" s="109"/>
    </row>
    <row r="125" spans="1:19" x14ac:dyDescent="0.25">
      <c r="A125" s="109"/>
      <c r="B125" s="110"/>
      <c r="C125" s="111"/>
      <c r="D125" s="109"/>
      <c r="E125" s="109"/>
      <c r="F125" s="109"/>
      <c r="G125" s="109"/>
      <c r="H125" s="109"/>
      <c r="I125" s="109"/>
      <c r="J125" s="109"/>
      <c r="K125" s="109"/>
      <c r="L125" s="113"/>
      <c r="N125" s="95"/>
      <c r="O125" s="95"/>
      <c r="P125" s="95"/>
      <c r="Q125" s="109"/>
      <c r="R125" s="112"/>
      <c r="S125" s="109"/>
    </row>
    <row r="126" spans="1:19" x14ac:dyDescent="0.25">
      <c r="A126" s="109"/>
      <c r="B126" s="110"/>
      <c r="C126" s="111"/>
      <c r="D126" s="109"/>
      <c r="E126" s="109"/>
      <c r="F126" s="109"/>
      <c r="G126" s="109"/>
      <c r="H126" s="109"/>
      <c r="I126" s="109"/>
      <c r="J126" s="109"/>
      <c r="K126" s="109"/>
      <c r="L126" s="113"/>
      <c r="N126" s="95"/>
      <c r="O126" s="95"/>
      <c r="P126" s="95"/>
      <c r="Q126" s="109"/>
      <c r="R126" s="112"/>
      <c r="S126" s="109"/>
    </row>
    <row r="127" spans="1:19" x14ac:dyDescent="0.25">
      <c r="A127" s="109"/>
      <c r="B127" s="110"/>
      <c r="C127" s="111"/>
      <c r="D127" s="109"/>
      <c r="E127" s="109"/>
      <c r="F127" s="109"/>
      <c r="G127" s="109"/>
      <c r="H127" s="109"/>
      <c r="I127" s="109"/>
      <c r="J127" s="109"/>
      <c r="K127" s="109"/>
      <c r="L127" s="113"/>
      <c r="N127" s="95"/>
      <c r="O127" s="95"/>
      <c r="P127" s="95"/>
      <c r="Q127" s="109"/>
      <c r="R127" s="112"/>
      <c r="S127" s="109"/>
    </row>
    <row r="128" spans="1:19" x14ac:dyDescent="0.25">
      <c r="A128" s="109"/>
      <c r="B128" s="110"/>
      <c r="C128" s="111"/>
      <c r="D128" s="109"/>
      <c r="E128" s="109"/>
      <c r="F128" s="109"/>
      <c r="G128" s="109"/>
      <c r="H128" s="109"/>
      <c r="I128" s="109"/>
      <c r="J128" s="109"/>
      <c r="K128" s="109"/>
      <c r="L128" s="113"/>
      <c r="N128" s="95"/>
      <c r="O128" s="95"/>
      <c r="P128" s="95"/>
      <c r="Q128" s="109"/>
      <c r="R128" s="112"/>
      <c r="S128" s="109"/>
    </row>
    <row r="129" spans="1:19" x14ac:dyDescent="0.25">
      <c r="A129" s="109"/>
      <c r="B129" s="110"/>
      <c r="C129" s="111"/>
      <c r="D129" s="109"/>
      <c r="E129" s="109"/>
      <c r="F129" s="109"/>
      <c r="G129" s="109"/>
      <c r="H129" s="109"/>
      <c r="I129" s="109"/>
      <c r="J129" s="109"/>
      <c r="K129" s="109"/>
      <c r="L129" s="113"/>
      <c r="N129" s="95"/>
      <c r="O129" s="95"/>
      <c r="P129" s="95"/>
      <c r="Q129" s="109"/>
      <c r="R129" s="112"/>
      <c r="S129" s="109"/>
    </row>
    <row r="130" spans="1:19" x14ac:dyDescent="0.25">
      <c r="A130" s="109"/>
      <c r="B130" s="110"/>
      <c r="C130" s="111"/>
      <c r="D130" s="109"/>
      <c r="E130" s="109"/>
      <c r="F130" s="109"/>
      <c r="G130" s="109"/>
      <c r="H130" s="109"/>
      <c r="I130" s="109"/>
      <c r="J130" s="109"/>
      <c r="K130" s="109"/>
      <c r="L130" s="113"/>
      <c r="N130" s="95"/>
      <c r="O130" s="95"/>
      <c r="P130" s="95"/>
      <c r="Q130" s="109"/>
      <c r="R130" s="112"/>
      <c r="S130" s="109"/>
    </row>
    <row r="131" spans="1:19" x14ac:dyDescent="0.25">
      <c r="A131" s="109"/>
      <c r="B131" s="110"/>
      <c r="C131" s="111"/>
      <c r="D131" s="109"/>
      <c r="E131" s="109"/>
      <c r="F131" s="109"/>
      <c r="G131" s="109"/>
      <c r="H131" s="109"/>
      <c r="I131" s="109"/>
      <c r="J131" s="109"/>
      <c r="K131" s="109"/>
      <c r="L131" s="113"/>
      <c r="N131" s="95"/>
      <c r="O131" s="95"/>
      <c r="P131" s="95"/>
      <c r="Q131" s="109"/>
      <c r="R131" s="112"/>
      <c r="S131" s="109"/>
    </row>
    <row r="132" spans="1:19" x14ac:dyDescent="0.25">
      <c r="A132" s="109"/>
      <c r="B132" s="110"/>
      <c r="C132" s="111"/>
      <c r="D132" s="109"/>
      <c r="E132" s="109"/>
      <c r="F132" s="109"/>
      <c r="G132" s="109"/>
      <c r="H132" s="109"/>
      <c r="I132" s="109"/>
      <c r="J132" s="109"/>
      <c r="K132" s="109"/>
      <c r="L132" s="113"/>
      <c r="N132" s="95"/>
      <c r="O132" s="95"/>
      <c r="P132" s="95"/>
      <c r="Q132" s="109"/>
      <c r="R132" s="112"/>
      <c r="S132" s="109"/>
    </row>
    <row r="133" spans="1:19" x14ac:dyDescent="0.25">
      <c r="A133" s="109"/>
      <c r="B133" s="110"/>
      <c r="C133" s="111"/>
      <c r="D133" s="109"/>
      <c r="E133" s="109"/>
      <c r="F133" s="109"/>
      <c r="G133" s="109"/>
      <c r="H133" s="109"/>
      <c r="I133" s="109"/>
      <c r="J133" s="109"/>
      <c r="K133" s="109"/>
      <c r="L133" s="113"/>
      <c r="N133" s="95"/>
      <c r="O133" s="95"/>
      <c r="P133" s="95"/>
      <c r="Q133" s="109"/>
      <c r="R133" s="112"/>
      <c r="S133" s="109"/>
    </row>
    <row r="134" spans="1:19" x14ac:dyDescent="0.25">
      <c r="A134" s="109"/>
      <c r="B134" s="110"/>
      <c r="C134" s="111"/>
      <c r="D134" s="109"/>
      <c r="E134" s="109"/>
      <c r="F134" s="109"/>
      <c r="G134" s="109"/>
      <c r="H134" s="109"/>
      <c r="I134" s="109"/>
      <c r="J134" s="109"/>
      <c r="K134" s="109"/>
      <c r="L134" s="113"/>
      <c r="N134" s="95"/>
      <c r="O134" s="95"/>
      <c r="P134" s="95"/>
      <c r="Q134" s="109"/>
      <c r="R134" s="112"/>
      <c r="S134" s="109"/>
    </row>
    <row r="135" spans="1:19" x14ac:dyDescent="0.25">
      <c r="A135" s="109"/>
      <c r="B135" s="110"/>
      <c r="C135" s="111"/>
      <c r="D135" s="109"/>
      <c r="E135" s="109"/>
      <c r="F135" s="109"/>
      <c r="G135" s="109"/>
      <c r="H135" s="109"/>
      <c r="I135" s="109"/>
      <c r="J135" s="109"/>
      <c r="K135" s="109"/>
      <c r="L135" s="113"/>
      <c r="N135" s="95"/>
      <c r="O135" s="95"/>
      <c r="P135" s="95"/>
      <c r="Q135" s="109"/>
      <c r="R135" s="112"/>
      <c r="S135" s="109"/>
    </row>
    <row r="136" spans="1:19" x14ac:dyDescent="0.25">
      <c r="A136" s="109"/>
      <c r="B136" s="110"/>
      <c r="C136" s="111"/>
      <c r="D136" s="109"/>
      <c r="E136" s="109"/>
      <c r="F136" s="109"/>
      <c r="G136" s="109"/>
      <c r="H136" s="109"/>
      <c r="I136" s="109"/>
      <c r="J136" s="109"/>
      <c r="K136" s="109"/>
      <c r="L136" s="113"/>
      <c r="N136" s="95"/>
      <c r="O136" s="95"/>
      <c r="P136" s="95"/>
      <c r="Q136" s="109"/>
      <c r="R136" s="112"/>
      <c r="S136" s="109"/>
    </row>
    <row r="137" spans="1:19" x14ac:dyDescent="0.25">
      <c r="A137" s="109"/>
      <c r="B137" s="110"/>
      <c r="C137" s="111"/>
      <c r="D137" s="109"/>
      <c r="E137" s="109"/>
      <c r="F137" s="109"/>
      <c r="G137" s="109"/>
      <c r="H137" s="109"/>
      <c r="I137" s="109"/>
      <c r="J137" s="109"/>
      <c r="K137" s="109"/>
      <c r="L137" s="113"/>
      <c r="N137" s="95"/>
      <c r="O137" s="95"/>
      <c r="P137" s="95"/>
      <c r="Q137" s="109"/>
      <c r="R137" s="112"/>
      <c r="S137" s="109"/>
    </row>
    <row r="138" spans="1:19" x14ac:dyDescent="0.25">
      <c r="A138" s="109"/>
      <c r="B138" s="110"/>
      <c r="C138" s="111"/>
      <c r="D138" s="109"/>
      <c r="E138" s="109"/>
      <c r="F138" s="109"/>
      <c r="G138" s="109"/>
      <c r="H138" s="109"/>
      <c r="I138" s="109"/>
      <c r="J138" s="109"/>
      <c r="K138" s="109"/>
      <c r="L138" s="113"/>
      <c r="N138" s="95"/>
      <c r="O138" s="95"/>
      <c r="P138" s="95"/>
      <c r="Q138" s="109"/>
      <c r="R138" s="112"/>
      <c r="S138" s="109"/>
    </row>
    <row r="139" spans="1:19" x14ac:dyDescent="0.25">
      <c r="A139" s="109"/>
      <c r="B139" s="110"/>
      <c r="C139" s="111"/>
      <c r="D139" s="109"/>
      <c r="E139" s="109"/>
      <c r="F139" s="109"/>
      <c r="G139" s="109"/>
      <c r="H139" s="109"/>
      <c r="I139" s="109"/>
      <c r="J139" s="109"/>
      <c r="K139" s="109"/>
      <c r="L139" s="113"/>
      <c r="N139" s="95"/>
      <c r="O139" s="95"/>
      <c r="P139" s="95"/>
      <c r="Q139" s="109"/>
      <c r="R139" s="112"/>
      <c r="S139" s="109"/>
    </row>
    <row r="140" spans="1:19" x14ac:dyDescent="0.25">
      <c r="A140" s="109"/>
      <c r="B140" s="110"/>
      <c r="C140" s="111"/>
      <c r="D140" s="109"/>
      <c r="E140" s="109"/>
      <c r="F140" s="109"/>
      <c r="G140" s="109"/>
      <c r="H140" s="109"/>
      <c r="I140" s="109"/>
      <c r="J140" s="109"/>
      <c r="K140" s="109"/>
      <c r="L140" s="113"/>
      <c r="N140" s="95"/>
      <c r="O140" s="95"/>
      <c r="P140" s="95"/>
      <c r="Q140" s="109"/>
      <c r="R140" s="112"/>
      <c r="S140" s="109"/>
    </row>
    <row r="141" spans="1:19" x14ac:dyDescent="0.25">
      <c r="A141" s="109"/>
      <c r="B141" s="110"/>
      <c r="C141" s="111"/>
      <c r="D141" s="109"/>
      <c r="E141" s="109"/>
      <c r="F141" s="109"/>
      <c r="G141" s="109"/>
      <c r="H141" s="109"/>
      <c r="I141" s="109"/>
      <c r="J141" s="109"/>
      <c r="K141" s="109"/>
      <c r="L141" s="113"/>
      <c r="N141" s="95"/>
      <c r="O141" s="95"/>
      <c r="P141" s="95"/>
      <c r="Q141" s="109"/>
      <c r="R141" s="112"/>
      <c r="S141" s="109"/>
    </row>
    <row r="142" spans="1:19" x14ac:dyDescent="0.25">
      <c r="A142" s="109"/>
      <c r="B142" s="110"/>
      <c r="C142" s="111"/>
      <c r="D142" s="109"/>
      <c r="E142" s="109"/>
      <c r="F142" s="109"/>
      <c r="G142" s="109"/>
      <c r="H142" s="109"/>
      <c r="I142" s="109"/>
      <c r="J142" s="109"/>
      <c r="K142" s="109"/>
      <c r="L142" s="113"/>
      <c r="N142" s="95"/>
      <c r="O142" s="95"/>
      <c r="P142" s="95"/>
      <c r="Q142" s="109"/>
      <c r="R142" s="112"/>
      <c r="S142" s="109"/>
    </row>
    <row r="143" spans="1:19" x14ac:dyDescent="0.25">
      <c r="A143" s="109"/>
      <c r="B143" s="110"/>
      <c r="C143" s="111"/>
      <c r="D143" s="109"/>
      <c r="E143" s="109"/>
      <c r="F143" s="109"/>
      <c r="G143" s="109"/>
      <c r="H143" s="109"/>
      <c r="I143" s="109"/>
      <c r="J143" s="109"/>
      <c r="K143" s="109"/>
      <c r="L143" s="113"/>
      <c r="N143" s="95"/>
      <c r="O143" s="95"/>
      <c r="P143" s="95"/>
      <c r="Q143" s="109"/>
      <c r="R143" s="112"/>
      <c r="S143" s="109"/>
    </row>
    <row r="144" spans="1:19" x14ac:dyDescent="0.25">
      <c r="A144" s="109"/>
      <c r="B144" s="110"/>
      <c r="C144" s="111"/>
      <c r="D144" s="109"/>
      <c r="E144" s="109"/>
      <c r="F144" s="109"/>
      <c r="G144" s="109"/>
      <c r="H144" s="109"/>
      <c r="I144" s="109"/>
      <c r="J144" s="109"/>
      <c r="K144" s="109"/>
      <c r="L144" s="113"/>
      <c r="N144" s="95"/>
      <c r="O144" s="95"/>
      <c r="P144" s="95"/>
      <c r="Q144" s="109"/>
      <c r="R144" s="112"/>
      <c r="S144" s="109"/>
    </row>
    <row r="145" spans="1:19" x14ac:dyDescent="0.25">
      <c r="A145" s="109"/>
      <c r="B145" s="110"/>
      <c r="C145" s="111"/>
      <c r="D145" s="109"/>
      <c r="E145" s="109"/>
      <c r="F145" s="109"/>
      <c r="G145" s="109"/>
      <c r="H145" s="109"/>
      <c r="I145" s="109"/>
      <c r="J145" s="109"/>
      <c r="K145" s="109"/>
      <c r="L145" s="113"/>
      <c r="N145" s="95"/>
      <c r="O145" s="95"/>
      <c r="P145" s="95"/>
      <c r="Q145" s="109"/>
      <c r="R145" s="112"/>
      <c r="S145" s="109"/>
    </row>
    <row r="146" spans="1:19" x14ac:dyDescent="0.25">
      <c r="A146" s="109"/>
      <c r="B146" s="110"/>
      <c r="C146" s="111"/>
      <c r="D146" s="109"/>
      <c r="E146" s="109"/>
      <c r="F146" s="109"/>
      <c r="G146" s="109"/>
      <c r="H146" s="109"/>
      <c r="I146" s="109"/>
      <c r="J146" s="109"/>
      <c r="K146" s="109"/>
      <c r="L146" s="113"/>
      <c r="N146" s="95"/>
      <c r="O146" s="95"/>
      <c r="P146" s="95"/>
      <c r="Q146" s="109"/>
      <c r="R146" s="112"/>
      <c r="S146" s="109"/>
    </row>
    <row r="147" spans="1:19" x14ac:dyDescent="0.25">
      <c r="A147" s="109"/>
      <c r="B147" s="110"/>
      <c r="C147" s="111"/>
      <c r="D147" s="109"/>
      <c r="E147" s="109"/>
      <c r="F147" s="109"/>
      <c r="G147" s="109"/>
      <c r="H147" s="109"/>
      <c r="I147" s="109"/>
      <c r="J147" s="109"/>
      <c r="K147" s="109"/>
      <c r="L147" s="113"/>
      <c r="N147" s="95"/>
      <c r="O147" s="95"/>
      <c r="P147" s="95"/>
      <c r="Q147" s="109"/>
      <c r="R147" s="112"/>
      <c r="S147" s="109"/>
    </row>
    <row r="148" spans="1:19" x14ac:dyDescent="0.25">
      <c r="A148" s="109"/>
      <c r="B148" s="110"/>
      <c r="C148" s="111"/>
      <c r="D148" s="109"/>
      <c r="E148" s="109"/>
      <c r="F148" s="109"/>
      <c r="G148" s="109"/>
      <c r="H148" s="109"/>
      <c r="I148" s="109"/>
      <c r="J148" s="109"/>
      <c r="K148" s="109"/>
      <c r="L148" s="113"/>
      <c r="N148" s="95"/>
      <c r="O148" s="95"/>
      <c r="P148" s="95"/>
      <c r="Q148" s="109"/>
      <c r="R148" s="112"/>
      <c r="S148" s="109"/>
    </row>
    <row r="149" spans="1:19" x14ac:dyDescent="0.25">
      <c r="A149" s="109"/>
      <c r="B149" s="110"/>
      <c r="C149" s="111"/>
      <c r="D149" s="109"/>
      <c r="E149" s="109"/>
      <c r="F149" s="109"/>
      <c r="G149" s="109"/>
      <c r="H149" s="109"/>
      <c r="I149" s="109"/>
      <c r="J149" s="109"/>
      <c r="K149" s="109"/>
      <c r="L149" s="113"/>
      <c r="N149" s="95"/>
      <c r="O149" s="95"/>
      <c r="P149" s="95"/>
      <c r="Q149" s="109"/>
      <c r="R149" s="112"/>
      <c r="S149" s="109"/>
    </row>
    <row r="150" spans="1:19" x14ac:dyDescent="0.25">
      <c r="A150" s="109"/>
      <c r="B150" s="110"/>
      <c r="C150" s="111"/>
      <c r="D150" s="109"/>
      <c r="E150" s="109"/>
      <c r="F150" s="109"/>
      <c r="G150" s="109"/>
      <c r="H150" s="109"/>
      <c r="I150" s="109"/>
      <c r="J150" s="109"/>
      <c r="K150" s="109"/>
      <c r="L150" s="113"/>
      <c r="N150" s="95"/>
      <c r="O150" s="95"/>
      <c r="P150" s="95"/>
      <c r="Q150" s="109"/>
      <c r="R150" s="112"/>
      <c r="S150" s="109"/>
    </row>
    <row r="151" spans="1:19" x14ac:dyDescent="0.25">
      <c r="A151" s="109"/>
      <c r="B151" s="110"/>
      <c r="C151" s="111"/>
      <c r="D151" s="109"/>
      <c r="E151" s="109"/>
      <c r="F151" s="109"/>
      <c r="G151" s="109"/>
      <c r="H151" s="109"/>
      <c r="I151" s="109"/>
      <c r="J151" s="109"/>
      <c r="K151" s="109"/>
      <c r="L151" s="113"/>
      <c r="N151" s="95"/>
      <c r="O151" s="95"/>
      <c r="P151" s="95"/>
      <c r="Q151" s="109"/>
      <c r="R151" s="112"/>
      <c r="S151" s="109"/>
    </row>
    <row r="152" spans="1:19" x14ac:dyDescent="0.25">
      <c r="A152" s="109"/>
      <c r="B152" s="110"/>
      <c r="C152" s="111"/>
      <c r="D152" s="109"/>
      <c r="E152" s="109"/>
      <c r="F152" s="109"/>
      <c r="G152" s="109"/>
      <c r="H152" s="109"/>
      <c r="I152" s="109"/>
      <c r="J152" s="109"/>
      <c r="K152" s="109"/>
      <c r="L152" s="113"/>
      <c r="N152" s="95"/>
      <c r="O152" s="95"/>
      <c r="P152" s="95"/>
      <c r="Q152" s="109"/>
      <c r="R152" s="112"/>
      <c r="S152" s="109"/>
    </row>
    <row r="153" spans="1:19" x14ac:dyDescent="0.25">
      <c r="A153" s="109"/>
      <c r="B153" s="110"/>
      <c r="C153" s="111"/>
      <c r="D153" s="109"/>
      <c r="E153" s="109"/>
      <c r="F153" s="109"/>
      <c r="G153" s="109"/>
      <c r="H153" s="109"/>
      <c r="I153" s="109"/>
      <c r="J153" s="109"/>
      <c r="K153" s="109"/>
      <c r="L153" s="113"/>
      <c r="N153" s="95"/>
      <c r="O153" s="95"/>
      <c r="P153" s="95"/>
      <c r="Q153" s="109"/>
      <c r="R153" s="112"/>
      <c r="S153" s="109"/>
    </row>
    <row r="154" spans="1:19" x14ac:dyDescent="0.25">
      <c r="A154" s="109"/>
      <c r="B154" s="110"/>
      <c r="C154" s="111"/>
      <c r="D154" s="109"/>
      <c r="E154" s="109"/>
      <c r="F154" s="109"/>
      <c r="G154" s="109"/>
      <c r="H154" s="109"/>
      <c r="I154" s="109"/>
      <c r="J154" s="109"/>
      <c r="K154" s="109"/>
      <c r="L154" s="113"/>
      <c r="N154" s="95"/>
      <c r="O154" s="95"/>
      <c r="P154" s="95"/>
      <c r="Q154" s="109"/>
      <c r="R154" s="112"/>
      <c r="S154" s="109"/>
    </row>
    <row r="155" spans="1:19" x14ac:dyDescent="0.25">
      <c r="A155" s="109"/>
      <c r="B155" s="110"/>
      <c r="C155" s="111"/>
      <c r="D155" s="109"/>
      <c r="E155" s="109"/>
      <c r="F155" s="109"/>
      <c r="G155" s="109"/>
      <c r="H155" s="109"/>
      <c r="I155" s="109"/>
      <c r="J155" s="109"/>
      <c r="K155" s="109"/>
      <c r="L155" s="113"/>
      <c r="N155" s="95"/>
      <c r="O155" s="95"/>
      <c r="P155" s="95"/>
      <c r="Q155" s="109"/>
      <c r="R155" s="112"/>
      <c r="S155" s="109"/>
    </row>
    <row r="156" spans="1:19" x14ac:dyDescent="0.25">
      <c r="A156" s="109"/>
      <c r="B156" s="110"/>
      <c r="C156" s="111"/>
      <c r="D156" s="109"/>
      <c r="E156" s="109"/>
      <c r="F156" s="109"/>
      <c r="G156" s="109"/>
      <c r="H156" s="109"/>
      <c r="I156" s="109"/>
      <c r="J156" s="109"/>
      <c r="K156" s="109"/>
      <c r="L156" s="113"/>
      <c r="N156" s="95"/>
      <c r="O156" s="95"/>
      <c r="P156" s="95"/>
      <c r="Q156" s="109"/>
      <c r="R156" s="112"/>
      <c r="S156" s="109"/>
    </row>
    <row r="157" spans="1:19" x14ac:dyDescent="0.25">
      <c r="A157" s="109"/>
      <c r="B157" s="110"/>
      <c r="C157" s="111"/>
      <c r="D157" s="109"/>
      <c r="E157" s="109"/>
      <c r="F157" s="109"/>
      <c r="G157" s="109"/>
      <c r="H157" s="109"/>
      <c r="I157" s="109"/>
      <c r="J157" s="109"/>
      <c r="K157" s="109"/>
      <c r="L157" s="113"/>
      <c r="N157" s="95"/>
      <c r="O157" s="95"/>
      <c r="P157" s="95"/>
      <c r="Q157" s="109"/>
      <c r="R157" s="112"/>
      <c r="S157" s="109"/>
    </row>
    <row r="158" spans="1:19" x14ac:dyDescent="0.25">
      <c r="A158" s="109"/>
      <c r="B158" s="110"/>
      <c r="C158" s="111"/>
      <c r="D158" s="109"/>
      <c r="E158" s="109"/>
      <c r="F158" s="109"/>
      <c r="G158" s="109"/>
      <c r="H158" s="109"/>
      <c r="I158" s="109"/>
      <c r="J158" s="109"/>
      <c r="K158" s="109"/>
      <c r="L158" s="113"/>
      <c r="N158" s="95"/>
      <c r="O158" s="95"/>
      <c r="P158" s="95"/>
      <c r="Q158" s="109"/>
      <c r="R158" s="112"/>
      <c r="S158" s="109"/>
    </row>
    <row r="159" spans="1:19" x14ac:dyDescent="0.25">
      <c r="A159" s="109"/>
      <c r="B159" s="110"/>
      <c r="C159" s="111"/>
      <c r="D159" s="109"/>
      <c r="E159" s="109"/>
      <c r="F159" s="109"/>
      <c r="G159" s="109"/>
      <c r="H159" s="109"/>
      <c r="I159" s="109"/>
      <c r="J159" s="109"/>
      <c r="K159" s="109"/>
      <c r="Q159" s="109"/>
      <c r="R159" s="112"/>
      <c r="S159" s="109"/>
    </row>
    <row r="160" spans="1:19" x14ac:dyDescent="0.25">
      <c r="A160" s="109"/>
      <c r="B160" s="110"/>
      <c r="C160" s="111"/>
      <c r="D160" s="109"/>
      <c r="E160" s="109"/>
      <c r="F160" s="109"/>
      <c r="G160" s="109"/>
      <c r="H160" s="109"/>
      <c r="I160" s="109"/>
      <c r="J160" s="109"/>
      <c r="K160" s="109"/>
      <c r="Q160" s="109"/>
      <c r="R160" s="112"/>
      <c r="S160" s="109"/>
    </row>
    <row r="161" spans="1:19" x14ac:dyDescent="0.25">
      <c r="A161" s="109"/>
      <c r="B161" s="110"/>
      <c r="C161" s="111"/>
      <c r="D161" s="109"/>
      <c r="E161" s="109"/>
      <c r="F161" s="109"/>
      <c r="G161" s="109"/>
      <c r="H161" s="109"/>
      <c r="I161" s="109"/>
      <c r="J161" s="109"/>
      <c r="K161" s="109"/>
      <c r="Q161" s="109"/>
      <c r="R161" s="112"/>
      <c r="S161" s="109"/>
    </row>
    <row r="162" spans="1:19" x14ac:dyDescent="0.25">
      <c r="A162" s="109"/>
      <c r="B162" s="110"/>
      <c r="C162" s="111"/>
      <c r="D162" s="109"/>
      <c r="E162" s="109"/>
      <c r="F162" s="109"/>
      <c r="G162" s="109"/>
      <c r="H162" s="109"/>
      <c r="I162" s="109"/>
      <c r="J162" s="109"/>
      <c r="K162" s="109"/>
      <c r="Q162" s="109"/>
      <c r="R162" s="112"/>
      <c r="S162" s="109"/>
    </row>
    <row r="163" spans="1:19" x14ac:dyDescent="0.25">
      <c r="A163" s="109"/>
      <c r="B163" s="110"/>
      <c r="C163" s="111"/>
      <c r="D163" s="109"/>
      <c r="E163" s="109"/>
      <c r="F163" s="109"/>
      <c r="G163" s="109"/>
      <c r="H163" s="109"/>
      <c r="I163" s="109"/>
      <c r="J163" s="109"/>
      <c r="K163" s="109"/>
      <c r="Q163" s="109"/>
      <c r="R163" s="112"/>
      <c r="S163" s="109"/>
    </row>
    <row r="164" spans="1:19" x14ac:dyDescent="0.25">
      <c r="A164" s="109"/>
      <c r="B164" s="110"/>
      <c r="C164" s="111"/>
      <c r="D164" s="109"/>
      <c r="E164" s="109"/>
      <c r="F164" s="109"/>
      <c r="G164" s="109"/>
      <c r="H164" s="109"/>
      <c r="I164" s="109"/>
      <c r="J164" s="109"/>
      <c r="K164" s="109"/>
      <c r="Q164" s="109"/>
      <c r="R164" s="112"/>
      <c r="S164" s="109"/>
    </row>
    <row r="165" spans="1:19" s="109" customFormat="1" x14ac:dyDescent="0.25">
      <c r="B165" s="110"/>
      <c r="C165" s="111"/>
      <c r="L165" s="112"/>
      <c r="R165" s="112"/>
    </row>
    <row r="166" spans="1:19" s="109" customFormat="1" x14ac:dyDescent="0.25">
      <c r="B166" s="110"/>
      <c r="C166" s="111"/>
      <c r="L166" s="112"/>
      <c r="R166" s="112"/>
    </row>
    <row r="167" spans="1:19" s="109" customFormat="1" x14ac:dyDescent="0.25">
      <c r="B167" s="110"/>
      <c r="C167" s="111"/>
      <c r="L167" s="112"/>
      <c r="R167" s="112"/>
    </row>
    <row r="168" spans="1:19" s="109" customFormat="1" x14ac:dyDescent="0.25">
      <c r="B168" s="110"/>
      <c r="C168" s="111"/>
      <c r="L168" s="112"/>
      <c r="R168" s="112"/>
    </row>
    <row r="169" spans="1:19" s="109" customFormat="1" x14ac:dyDescent="0.25">
      <c r="B169" s="110"/>
      <c r="C169" s="111"/>
      <c r="L169" s="112"/>
      <c r="R169" s="112"/>
    </row>
    <row r="170" spans="1:19" s="109" customFormat="1" x14ac:dyDescent="0.25">
      <c r="B170" s="110"/>
      <c r="C170" s="111"/>
      <c r="L170" s="112"/>
      <c r="R170" s="112"/>
    </row>
    <row r="171" spans="1:19" s="109" customFormat="1" x14ac:dyDescent="0.25">
      <c r="B171" s="110"/>
      <c r="C171" s="111"/>
      <c r="L171" s="112"/>
      <c r="R171" s="112"/>
    </row>
    <row r="172" spans="1:19" s="109" customFormat="1" x14ac:dyDescent="0.25">
      <c r="B172" s="110"/>
      <c r="C172" s="111"/>
      <c r="L172" s="112"/>
      <c r="R172" s="112"/>
    </row>
    <row r="173" spans="1:19" s="109" customFormat="1" x14ac:dyDescent="0.25">
      <c r="B173" s="110"/>
      <c r="C173" s="111"/>
      <c r="L173" s="112"/>
      <c r="R173" s="112"/>
    </row>
    <row r="174" spans="1:19" s="109" customFormat="1" x14ac:dyDescent="0.25">
      <c r="B174" s="110"/>
      <c r="C174" s="111"/>
      <c r="L174" s="112"/>
      <c r="R174" s="112"/>
    </row>
    <row r="175" spans="1:19" s="109" customFormat="1" x14ac:dyDescent="0.25">
      <c r="B175" s="110"/>
      <c r="C175" s="111"/>
      <c r="L175" s="112"/>
      <c r="R175" s="112"/>
    </row>
    <row r="176" spans="1:19" s="109" customFormat="1" x14ac:dyDescent="0.25">
      <c r="B176" s="110"/>
      <c r="C176" s="111"/>
      <c r="L176" s="112"/>
      <c r="R176" s="112"/>
    </row>
    <row r="177" spans="2:18" s="109" customFormat="1" x14ac:dyDescent="0.25">
      <c r="B177" s="110"/>
      <c r="C177" s="111"/>
      <c r="L177" s="112"/>
      <c r="R177" s="112"/>
    </row>
    <row r="178" spans="2:18" s="109" customFormat="1" x14ac:dyDescent="0.25">
      <c r="B178" s="110"/>
      <c r="C178" s="111"/>
      <c r="L178" s="112"/>
      <c r="R178" s="112"/>
    </row>
    <row r="179" spans="2:18" s="109" customFormat="1" x14ac:dyDescent="0.25">
      <c r="B179" s="110"/>
      <c r="C179" s="111"/>
      <c r="L179" s="112"/>
      <c r="R179" s="112"/>
    </row>
    <row r="180" spans="2:18" s="109" customFormat="1" x14ac:dyDescent="0.25">
      <c r="B180" s="110"/>
      <c r="C180" s="111"/>
      <c r="L180" s="112"/>
      <c r="R180" s="112"/>
    </row>
    <row r="181" spans="2:18" s="109" customFormat="1" x14ac:dyDescent="0.25">
      <c r="B181" s="110"/>
      <c r="C181" s="111"/>
      <c r="L181" s="112"/>
      <c r="R181" s="112"/>
    </row>
    <row r="182" spans="2:18" s="109" customFormat="1" x14ac:dyDescent="0.25">
      <c r="B182" s="110"/>
      <c r="C182" s="111"/>
      <c r="L182" s="112"/>
      <c r="R182" s="112"/>
    </row>
    <row r="183" spans="2:18" s="109" customFormat="1" x14ac:dyDescent="0.25">
      <c r="B183" s="110"/>
      <c r="C183" s="111"/>
      <c r="L183" s="112"/>
      <c r="R183" s="112"/>
    </row>
    <row r="184" spans="2:18" s="109" customFormat="1" x14ac:dyDescent="0.25">
      <c r="B184" s="110"/>
      <c r="C184" s="111"/>
      <c r="L184" s="112"/>
      <c r="R184" s="112"/>
    </row>
    <row r="185" spans="2:18" s="109" customFormat="1" x14ac:dyDescent="0.25">
      <c r="B185" s="110"/>
      <c r="C185" s="111"/>
      <c r="L185" s="112"/>
      <c r="R185" s="112"/>
    </row>
    <row r="186" spans="2:18" s="109" customFormat="1" x14ac:dyDescent="0.25">
      <c r="B186" s="110"/>
      <c r="C186" s="111"/>
      <c r="L186" s="112"/>
      <c r="R186" s="112"/>
    </row>
    <row r="187" spans="2:18" s="109" customFormat="1" x14ac:dyDescent="0.25">
      <c r="B187" s="110"/>
      <c r="C187" s="111"/>
      <c r="L187" s="112"/>
      <c r="R187" s="112"/>
    </row>
    <row r="188" spans="2:18" s="109" customFormat="1" x14ac:dyDescent="0.25">
      <c r="B188" s="110"/>
      <c r="C188" s="111"/>
      <c r="L188" s="112"/>
      <c r="R188" s="112"/>
    </row>
    <row r="189" spans="2:18" s="109" customFormat="1" x14ac:dyDescent="0.25">
      <c r="B189" s="110"/>
      <c r="C189" s="111"/>
      <c r="L189" s="112"/>
      <c r="R189" s="112"/>
    </row>
    <row r="190" spans="2:18" s="109" customFormat="1" x14ac:dyDescent="0.25">
      <c r="B190" s="110"/>
      <c r="C190" s="111"/>
      <c r="L190" s="112"/>
      <c r="R190" s="112"/>
    </row>
    <row r="191" spans="2:18" s="109" customFormat="1" x14ac:dyDescent="0.25">
      <c r="B191" s="110"/>
      <c r="C191" s="111"/>
      <c r="L191" s="112"/>
      <c r="R191" s="112"/>
    </row>
    <row r="192" spans="2:18" s="109" customFormat="1" x14ac:dyDescent="0.25">
      <c r="B192" s="110"/>
      <c r="C192" s="111"/>
      <c r="L192" s="112"/>
      <c r="R192" s="112"/>
    </row>
    <row r="193" spans="2:18" s="109" customFormat="1" x14ac:dyDescent="0.25">
      <c r="B193" s="110"/>
      <c r="C193" s="111"/>
      <c r="L193" s="112"/>
      <c r="R193" s="112"/>
    </row>
    <row r="194" spans="2:18" s="109" customFormat="1" x14ac:dyDescent="0.25">
      <c r="B194" s="110"/>
      <c r="C194" s="111"/>
      <c r="L194" s="112"/>
      <c r="R194" s="112"/>
    </row>
    <row r="195" spans="2:18" s="109" customFormat="1" x14ac:dyDescent="0.25">
      <c r="B195" s="110"/>
      <c r="C195" s="111"/>
      <c r="L195" s="112"/>
      <c r="R195" s="112"/>
    </row>
    <row r="196" spans="2:18" s="109" customFormat="1" x14ac:dyDescent="0.25">
      <c r="B196" s="110"/>
      <c r="C196" s="111"/>
      <c r="L196" s="112"/>
      <c r="R196" s="112"/>
    </row>
    <row r="197" spans="2:18" s="109" customFormat="1" x14ac:dyDescent="0.25">
      <c r="B197" s="110"/>
      <c r="C197" s="111"/>
      <c r="L197" s="112"/>
      <c r="R197" s="112"/>
    </row>
    <row r="198" spans="2:18" s="109" customFormat="1" x14ac:dyDescent="0.25">
      <c r="B198" s="110"/>
      <c r="C198" s="111"/>
      <c r="L198" s="112"/>
      <c r="R198" s="112"/>
    </row>
    <row r="199" spans="2:18" s="109" customFormat="1" x14ac:dyDescent="0.25">
      <c r="B199" s="110"/>
      <c r="C199" s="111"/>
      <c r="L199" s="112"/>
      <c r="R199" s="112"/>
    </row>
    <row r="200" spans="2:18" s="109" customFormat="1" x14ac:dyDescent="0.25">
      <c r="B200" s="110"/>
      <c r="C200" s="111"/>
      <c r="L200" s="112"/>
      <c r="R200" s="112"/>
    </row>
    <row r="201" spans="2:18" s="109" customFormat="1" x14ac:dyDescent="0.25">
      <c r="B201" s="110"/>
      <c r="C201" s="111"/>
      <c r="L201" s="112"/>
      <c r="R201" s="112"/>
    </row>
    <row r="202" spans="2:18" s="109" customFormat="1" x14ac:dyDescent="0.25">
      <c r="B202" s="110"/>
      <c r="C202" s="111"/>
      <c r="L202" s="112"/>
      <c r="R202" s="112"/>
    </row>
    <row r="203" spans="2:18" s="109" customFormat="1" x14ac:dyDescent="0.25">
      <c r="B203" s="110"/>
      <c r="C203" s="111"/>
      <c r="L203" s="112"/>
      <c r="R203" s="112"/>
    </row>
    <row r="204" spans="2:18" s="109" customFormat="1" x14ac:dyDescent="0.25">
      <c r="B204" s="110"/>
      <c r="C204" s="111"/>
      <c r="L204" s="112"/>
      <c r="R204" s="112"/>
    </row>
    <row r="205" spans="2:18" s="109" customFormat="1" x14ac:dyDescent="0.25">
      <c r="B205" s="110"/>
      <c r="C205" s="111"/>
      <c r="L205" s="112"/>
      <c r="R205" s="112"/>
    </row>
    <row r="206" spans="2:18" s="109" customFormat="1" x14ac:dyDescent="0.25">
      <c r="B206" s="110"/>
      <c r="C206" s="111"/>
      <c r="L206" s="112"/>
      <c r="R206" s="112"/>
    </row>
    <row r="207" spans="2:18" s="109" customFormat="1" x14ac:dyDescent="0.25">
      <c r="B207" s="110"/>
      <c r="C207" s="111"/>
      <c r="L207" s="112"/>
      <c r="R207" s="112"/>
    </row>
    <row r="208" spans="2:18" s="109" customFormat="1" x14ac:dyDescent="0.25">
      <c r="B208" s="110"/>
      <c r="C208" s="111"/>
      <c r="L208" s="112"/>
      <c r="R208" s="112"/>
    </row>
    <row r="209" spans="2:18" s="109" customFormat="1" x14ac:dyDescent="0.25">
      <c r="B209" s="110"/>
      <c r="C209" s="111"/>
      <c r="L209" s="112"/>
      <c r="R209" s="112"/>
    </row>
    <row r="210" spans="2:18" s="109" customFormat="1" x14ac:dyDescent="0.25">
      <c r="B210" s="110"/>
      <c r="C210" s="111"/>
      <c r="L210" s="112"/>
      <c r="R210" s="112"/>
    </row>
    <row r="211" spans="2:18" s="109" customFormat="1" x14ac:dyDescent="0.25">
      <c r="B211" s="110"/>
      <c r="C211" s="111"/>
      <c r="L211" s="112"/>
      <c r="R211" s="112"/>
    </row>
    <row r="212" spans="2:18" s="109" customFormat="1" x14ac:dyDescent="0.25">
      <c r="B212" s="110"/>
      <c r="C212" s="111"/>
      <c r="L212" s="112"/>
      <c r="R212" s="112"/>
    </row>
    <row r="213" spans="2:18" s="109" customFormat="1" x14ac:dyDescent="0.25">
      <c r="B213" s="110"/>
      <c r="C213" s="111"/>
      <c r="L213" s="112"/>
      <c r="R213" s="112"/>
    </row>
    <row r="214" spans="2:18" s="109" customFormat="1" x14ac:dyDescent="0.25">
      <c r="B214" s="110"/>
      <c r="C214" s="111"/>
      <c r="L214" s="112"/>
      <c r="R214" s="112"/>
    </row>
    <row r="215" spans="2:18" s="109" customFormat="1" x14ac:dyDescent="0.25">
      <c r="B215" s="110"/>
      <c r="C215" s="111"/>
      <c r="L215" s="112"/>
      <c r="R215" s="112"/>
    </row>
    <row r="216" spans="2:18" s="109" customFormat="1" x14ac:dyDescent="0.25">
      <c r="B216" s="110"/>
      <c r="C216" s="111"/>
      <c r="L216" s="112"/>
      <c r="R216" s="112"/>
    </row>
    <row r="217" spans="2:18" s="109" customFormat="1" x14ac:dyDescent="0.25">
      <c r="B217" s="110"/>
      <c r="C217" s="111"/>
      <c r="L217" s="112"/>
      <c r="R217" s="112"/>
    </row>
    <row r="218" spans="2:18" s="109" customFormat="1" x14ac:dyDescent="0.25">
      <c r="B218" s="110"/>
      <c r="C218" s="111"/>
      <c r="L218" s="112"/>
      <c r="R218" s="112"/>
    </row>
    <row r="219" spans="2:18" s="109" customFormat="1" x14ac:dyDescent="0.25">
      <c r="B219" s="110"/>
      <c r="C219" s="111"/>
      <c r="L219" s="112"/>
      <c r="R219" s="112"/>
    </row>
    <row r="220" spans="2:18" s="109" customFormat="1" x14ac:dyDescent="0.25">
      <c r="B220" s="110"/>
      <c r="C220" s="111"/>
      <c r="L220" s="112"/>
      <c r="R220" s="112"/>
    </row>
    <row r="221" spans="2:18" s="109" customFormat="1" x14ac:dyDescent="0.25">
      <c r="B221" s="110"/>
      <c r="C221" s="111"/>
      <c r="L221" s="112"/>
      <c r="R221" s="112"/>
    </row>
    <row r="222" spans="2:18" s="109" customFormat="1" x14ac:dyDescent="0.25">
      <c r="B222" s="110"/>
      <c r="C222" s="111"/>
      <c r="L222" s="112"/>
      <c r="R222" s="112"/>
    </row>
    <row r="223" spans="2:18" s="109" customFormat="1" x14ac:dyDescent="0.25">
      <c r="B223" s="110"/>
      <c r="C223" s="111"/>
      <c r="L223" s="112"/>
      <c r="R223" s="112"/>
    </row>
    <row r="224" spans="2:18" s="109" customFormat="1" x14ac:dyDescent="0.25">
      <c r="B224" s="110"/>
      <c r="C224" s="111"/>
      <c r="L224" s="112"/>
      <c r="R224" s="112"/>
    </row>
    <row r="225" spans="2:18" s="109" customFormat="1" x14ac:dyDescent="0.25">
      <c r="B225" s="110"/>
      <c r="C225" s="111"/>
      <c r="L225" s="112"/>
      <c r="R225" s="112"/>
    </row>
    <row r="226" spans="2:18" s="109" customFormat="1" x14ac:dyDescent="0.25">
      <c r="B226" s="110"/>
      <c r="C226" s="111"/>
      <c r="L226" s="112"/>
      <c r="R226" s="112"/>
    </row>
    <row r="227" spans="2:18" s="109" customFormat="1" x14ac:dyDescent="0.25">
      <c r="B227" s="110"/>
      <c r="C227" s="111"/>
      <c r="L227" s="112"/>
      <c r="R227" s="112"/>
    </row>
    <row r="228" spans="2:18" s="109" customFormat="1" x14ac:dyDescent="0.25">
      <c r="B228" s="110"/>
      <c r="C228" s="111"/>
      <c r="L228" s="112"/>
      <c r="R228" s="112"/>
    </row>
    <row r="229" spans="2:18" s="109" customFormat="1" x14ac:dyDescent="0.25">
      <c r="B229" s="110"/>
      <c r="C229" s="111"/>
      <c r="L229" s="112"/>
      <c r="R229" s="112"/>
    </row>
    <row r="230" spans="2:18" s="109" customFormat="1" x14ac:dyDescent="0.25">
      <c r="B230" s="110"/>
      <c r="C230" s="111"/>
      <c r="L230" s="112"/>
      <c r="R230" s="112"/>
    </row>
    <row r="231" spans="2:18" s="109" customFormat="1" x14ac:dyDescent="0.25">
      <c r="B231" s="110"/>
      <c r="C231" s="111"/>
      <c r="L231" s="112"/>
      <c r="R231" s="112"/>
    </row>
    <row r="232" spans="2:18" s="109" customFormat="1" x14ac:dyDescent="0.25">
      <c r="B232" s="110"/>
      <c r="C232" s="111"/>
      <c r="L232" s="112"/>
      <c r="R232" s="112"/>
    </row>
    <row r="233" spans="2:18" s="109" customFormat="1" x14ac:dyDescent="0.25">
      <c r="B233" s="110"/>
      <c r="C233" s="111"/>
      <c r="L233" s="112"/>
      <c r="R233" s="112"/>
    </row>
    <row r="234" spans="2:18" s="109" customFormat="1" x14ac:dyDescent="0.25">
      <c r="B234" s="110"/>
      <c r="C234" s="111"/>
      <c r="L234" s="112"/>
      <c r="R234" s="112"/>
    </row>
    <row r="235" spans="2:18" s="109" customFormat="1" x14ac:dyDescent="0.25">
      <c r="B235" s="110"/>
      <c r="C235" s="111"/>
      <c r="L235" s="112"/>
      <c r="R235" s="112"/>
    </row>
    <row r="236" spans="2:18" s="109" customFormat="1" x14ac:dyDescent="0.25">
      <c r="B236" s="110"/>
      <c r="C236" s="111"/>
      <c r="L236" s="112"/>
      <c r="R236" s="112"/>
    </row>
    <row r="237" spans="2:18" s="109" customFormat="1" x14ac:dyDescent="0.25">
      <c r="B237" s="110"/>
      <c r="C237" s="111"/>
      <c r="L237" s="112"/>
      <c r="R237" s="112"/>
    </row>
    <row r="238" spans="2:18" s="109" customFormat="1" x14ac:dyDescent="0.25">
      <c r="B238" s="110"/>
      <c r="C238" s="111"/>
      <c r="L238" s="112"/>
      <c r="R238" s="112"/>
    </row>
    <row r="239" spans="2:18" s="109" customFormat="1" x14ac:dyDescent="0.25">
      <c r="B239" s="110"/>
      <c r="C239" s="111"/>
      <c r="L239" s="112"/>
      <c r="R239" s="112"/>
    </row>
    <row r="240" spans="2:18" s="109" customFormat="1" x14ac:dyDescent="0.25">
      <c r="B240" s="110"/>
      <c r="C240" s="111"/>
      <c r="L240" s="112"/>
      <c r="R240" s="112"/>
    </row>
    <row r="241" spans="2:18" s="109" customFormat="1" x14ac:dyDescent="0.25">
      <c r="B241" s="110"/>
      <c r="C241" s="111"/>
      <c r="L241" s="112"/>
      <c r="R241" s="112"/>
    </row>
    <row r="242" spans="2:18" s="109" customFormat="1" x14ac:dyDescent="0.25">
      <c r="B242" s="110"/>
      <c r="C242" s="111"/>
      <c r="L242" s="112"/>
      <c r="R242" s="112"/>
    </row>
    <row r="243" spans="2:18" s="109" customFormat="1" x14ac:dyDescent="0.25">
      <c r="B243" s="110"/>
      <c r="C243" s="111"/>
      <c r="L243" s="112"/>
      <c r="R243" s="112"/>
    </row>
    <row r="244" spans="2:18" s="109" customFormat="1" x14ac:dyDescent="0.25">
      <c r="B244" s="110"/>
      <c r="C244" s="111"/>
      <c r="L244" s="112"/>
      <c r="R244" s="112"/>
    </row>
    <row r="245" spans="2:18" s="109" customFormat="1" x14ac:dyDescent="0.25">
      <c r="B245" s="110"/>
      <c r="C245" s="111"/>
      <c r="L245" s="112"/>
      <c r="R245" s="112"/>
    </row>
    <row r="246" spans="2:18" s="109" customFormat="1" x14ac:dyDescent="0.25">
      <c r="B246" s="110"/>
      <c r="C246" s="111"/>
      <c r="L246" s="112"/>
      <c r="R246" s="112"/>
    </row>
    <row r="247" spans="2:18" s="109" customFormat="1" x14ac:dyDescent="0.25">
      <c r="B247" s="110"/>
      <c r="C247" s="111"/>
      <c r="L247" s="112"/>
      <c r="R247" s="112"/>
    </row>
    <row r="248" spans="2:18" s="109" customFormat="1" x14ac:dyDescent="0.25">
      <c r="B248" s="110"/>
      <c r="C248" s="111"/>
      <c r="L248" s="112"/>
      <c r="R248" s="112"/>
    </row>
    <row r="249" spans="2:18" s="109" customFormat="1" x14ac:dyDescent="0.25">
      <c r="B249" s="110"/>
      <c r="C249" s="111"/>
      <c r="L249" s="112"/>
      <c r="R249" s="112"/>
    </row>
    <row r="250" spans="2:18" s="109" customFormat="1" x14ac:dyDescent="0.25">
      <c r="B250" s="110"/>
      <c r="C250" s="111"/>
      <c r="L250" s="112"/>
      <c r="R250" s="112"/>
    </row>
    <row r="251" spans="2:18" s="109" customFormat="1" x14ac:dyDescent="0.25">
      <c r="B251" s="110"/>
      <c r="C251" s="111"/>
      <c r="L251" s="112"/>
      <c r="R251" s="112"/>
    </row>
    <row r="252" spans="2:18" s="109" customFormat="1" x14ac:dyDescent="0.25">
      <c r="B252" s="110"/>
      <c r="C252" s="111"/>
      <c r="L252" s="112"/>
      <c r="R252" s="112"/>
    </row>
    <row r="253" spans="2:18" s="109" customFormat="1" x14ac:dyDescent="0.25">
      <c r="B253" s="110"/>
      <c r="C253" s="111"/>
      <c r="L253" s="112"/>
      <c r="R253" s="112"/>
    </row>
    <row r="254" spans="2:18" s="109" customFormat="1" x14ac:dyDescent="0.25">
      <c r="B254" s="110"/>
      <c r="C254" s="111"/>
      <c r="L254" s="112"/>
      <c r="R254" s="112"/>
    </row>
    <row r="255" spans="2:18" s="109" customFormat="1" x14ac:dyDescent="0.25">
      <c r="B255" s="110"/>
      <c r="C255" s="111"/>
      <c r="L255" s="112"/>
      <c r="R255" s="112"/>
    </row>
    <row r="256" spans="2:18" s="109" customFormat="1" x14ac:dyDescent="0.25">
      <c r="B256" s="110"/>
      <c r="C256" s="111"/>
      <c r="L256" s="112"/>
      <c r="R256" s="112"/>
    </row>
    <row r="257" spans="2:18" s="109" customFormat="1" x14ac:dyDescent="0.25">
      <c r="B257" s="110"/>
      <c r="C257" s="111"/>
      <c r="L257" s="112"/>
      <c r="R257" s="112"/>
    </row>
    <row r="258" spans="2:18" s="109" customFormat="1" x14ac:dyDescent="0.25">
      <c r="B258" s="110"/>
      <c r="C258" s="111"/>
      <c r="L258" s="112"/>
      <c r="R258" s="112"/>
    </row>
    <row r="259" spans="2:18" s="109" customFormat="1" x14ac:dyDescent="0.25">
      <c r="B259" s="110"/>
      <c r="C259" s="111"/>
      <c r="L259" s="112"/>
      <c r="R259" s="112"/>
    </row>
    <row r="260" spans="2:18" s="109" customFormat="1" x14ac:dyDescent="0.25">
      <c r="B260" s="110"/>
      <c r="C260" s="111"/>
      <c r="L260" s="112"/>
      <c r="R260" s="112"/>
    </row>
    <row r="261" spans="2:18" s="109" customFormat="1" x14ac:dyDescent="0.25">
      <c r="B261" s="110"/>
      <c r="C261" s="111"/>
      <c r="L261" s="112"/>
      <c r="R261" s="112"/>
    </row>
    <row r="262" spans="2:18" s="109" customFormat="1" x14ac:dyDescent="0.25">
      <c r="B262" s="110"/>
      <c r="C262" s="111"/>
      <c r="L262" s="112"/>
      <c r="R262" s="112"/>
    </row>
    <row r="263" spans="2:18" s="109" customFormat="1" x14ac:dyDescent="0.25">
      <c r="B263" s="110"/>
      <c r="C263" s="111"/>
      <c r="L263" s="112"/>
      <c r="R263" s="112"/>
    </row>
    <row r="264" spans="2:18" s="109" customFormat="1" x14ac:dyDescent="0.25">
      <c r="B264" s="110"/>
      <c r="C264" s="111"/>
      <c r="L264" s="112"/>
      <c r="R264" s="112"/>
    </row>
    <row r="265" spans="2:18" s="109" customFormat="1" x14ac:dyDescent="0.25">
      <c r="B265" s="110"/>
      <c r="C265" s="111"/>
      <c r="L265" s="112"/>
      <c r="R265" s="112"/>
    </row>
    <row r="266" spans="2:18" s="109" customFormat="1" x14ac:dyDescent="0.25">
      <c r="B266" s="110"/>
      <c r="C266" s="111"/>
      <c r="L266" s="112"/>
      <c r="R266" s="112"/>
    </row>
    <row r="267" spans="2:18" s="109" customFormat="1" x14ac:dyDescent="0.25">
      <c r="B267" s="110"/>
      <c r="C267" s="111"/>
      <c r="L267" s="112"/>
      <c r="R267" s="112"/>
    </row>
    <row r="268" spans="2:18" s="109" customFormat="1" x14ac:dyDescent="0.25">
      <c r="B268" s="110"/>
      <c r="C268" s="111"/>
      <c r="L268" s="112"/>
      <c r="R268" s="112"/>
    </row>
    <row r="269" spans="2:18" s="109" customFormat="1" x14ac:dyDescent="0.25">
      <c r="B269" s="110"/>
      <c r="C269" s="111"/>
      <c r="L269" s="112"/>
      <c r="R269" s="112"/>
    </row>
    <row r="270" spans="2:18" s="109" customFormat="1" x14ac:dyDescent="0.25">
      <c r="B270" s="110"/>
      <c r="C270" s="111"/>
      <c r="L270" s="112"/>
      <c r="R270" s="112"/>
    </row>
    <row r="271" spans="2:18" s="109" customFormat="1" x14ac:dyDescent="0.25">
      <c r="B271" s="110"/>
      <c r="C271" s="111"/>
      <c r="L271" s="112"/>
      <c r="R271" s="112"/>
    </row>
    <row r="272" spans="2:18" s="109" customFormat="1" x14ac:dyDescent="0.25">
      <c r="B272" s="110"/>
      <c r="C272" s="111"/>
      <c r="L272" s="112"/>
      <c r="R272" s="112"/>
    </row>
    <row r="273" spans="1:19" s="109" customFormat="1" x14ac:dyDescent="0.25">
      <c r="B273" s="110"/>
      <c r="C273" s="111"/>
      <c r="L273" s="112"/>
      <c r="R273" s="112"/>
    </row>
    <row r="274" spans="1:19" s="109" customFormat="1" x14ac:dyDescent="0.25">
      <c r="B274" s="110"/>
      <c r="C274" s="111"/>
      <c r="L274" s="112"/>
      <c r="R274" s="112"/>
    </row>
    <row r="275" spans="1:19" s="109" customFormat="1" x14ac:dyDescent="0.25">
      <c r="B275" s="110"/>
      <c r="C275" s="111"/>
      <c r="L275" s="112"/>
      <c r="R275" s="112"/>
    </row>
    <row r="276" spans="1:19" s="109" customFormat="1" x14ac:dyDescent="0.25">
      <c r="B276" s="110"/>
      <c r="C276" s="111"/>
      <c r="L276" s="112"/>
      <c r="R276" s="112"/>
    </row>
    <row r="277" spans="1:19" s="109" customFormat="1" x14ac:dyDescent="0.25">
      <c r="B277" s="110"/>
      <c r="C277" s="111"/>
      <c r="L277" s="112"/>
      <c r="R277" s="112"/>
    </row>
    <row r="278" spans="1:19" s="109" customFormat="1" x14ac:dyDescent="0.25">
      <c r="B278" s="110"/>
      <c r="C278" s="111"/>
      <c r="L278" s="112"/>
      <c r="R278" s="112"/>
    </row>
    <row r="279" spans="1:19" s="109" customFormat="1" x14ac:dyDescent="0.25">
      <c r="B279" s="110"/>
      <c r="C279" s="111"/>
      <c r="L279" s="112"/>
      <c r="R279" s="112"/>
    </row>
    <row r="280" spans="1:19" s="109" customFormat="1" x14ac:dyDescent="0.25">
      <c r="B280" s="110"/>
      <c r="C280" s="111"/>
      <c r="L280" s="112"/>
      <c r="R280" s="112"/>
    </row>
    <row r="281" spans="1:19" s="109" customFormat="1" x14ac:dyDescent="0.25">
      <c r="B281" s="110"/>
      <c r="C281" s="111"/>
      <c r="L281" s="112"/>
      <c r="R281" s="112"/>
    </row>
    <row r="282" spans="1:19" s="109" customFormat="1" x14ac:dyDescent="0.25">
      <c r="B282" s="110"/>
      <c r="C282" s="111"/>
      <c r="L282" s="112"/>
      <c r="R282" s="112"/>
    </row>
    <row r="283" spans="1:19" s="109" customFormat="1" x14ac:dyDescent="0.25">
      <c r="B283" s="110"/>
      <c r="C283" s="111"/>
      <c r="L283" s="112"/>
      <c r="R283" s="112"/>
    </row>
    <row r="284" spans="1:19" s="109" customFormat="1" x14ac:dyDescent="0.25">
      <c r="A284" s="84"/>
      <c r="B284" s="80"/>
      <c r="C284" s="81"/>
      <c r="D284" s="82"/>
      <c r="E284" s="82"/>
      <c r="F284" s="82"/>
      <c r="G284" s="82"/>
      <c r="H284" s="82"/>
      <c r="I284" s="82"/>
      <c r="J284" s="82"/>
      <c r="K284" s="82"/>
      <c r="L284" s="112"/>
      <c r="Q284" s="82"/>
      <c r="R284" s="83"/>
      <c r="S284" s="82"/>
    </row>
    <row r="285" spans="1:19" s="109" customFormat="1" x14ac:dyDescent="0.25">
      <c r="A285" s="84"/>
      <c r="B285" s="80"/>
      <c r="C285" s="81"/>
      <c r="D285" s="82"/>
      <c r="E285" s="82"/>
      <c r="F285" s="82"/>
      <c r="G285" s="82"/>
      <c r="H285" s="82"/>
      <c r="I285" s="82"/>
      <c r="J285" s="82"/>
      <c r="K285" s="82"/>
      <c r="L285" s="112"/>
      <c r="Q285" s="82"/>
      <c r="R285" s="83"/>
      <c r="S285" s="82"/>
    </row>
    <row r="286" spans="1:19" s="109" customFormat="1" x14ac:dyDescent="0.25">
      <c r="A286" s="84"/>
      <c r="B286" s="80"/>
      <c r="C286" s="81"/>
      <c r="D286" s="82"/>
      <c r="E286" s="82"/>
      <c r="F286" s="82"/>
      <c r="G286" s="82"/>
      <c r="H286" s="82"/>
      <c r="I286" s="82"/>
      <c r="J286" s="82"/>
      <c r="K286" s="82"/>
      <c r="L286" s="112"/>
      <c r="Q286" s="82"/>
      <c r="R286" s="83"/>
      <c r="S286" s="82"/>
    </row>
    <row r="287" spans="1:19" s="109" customFormat="1" x14ac:dyDescent="0.25">
      <c r="A287" s="84"/>
      <c r="B287" s="80"/>
      <c r="C287" s="81"/>
      <c r="D287" s="82"/>
      <c r="E287" s="82"/>
      <c r="F287" s="82"/>
      <c r="G287" s="82"/>
      <c r="H287" s="82"/>
      <c r="I287" s="82"/>
      <c r="J287" s="82"/>
      <c r="K287" s="82"/>
      <c r="L287" s="112"/>
      <c r="Q287" s="82"/>
      <c r="R287" s="83"/>
      <c r="S287" s="82"/>
    </row>
    <row r="288" spans="1:19" s="109" customFormat="1" x14ac:dyDescent="0.25">
      <c r="A288" s="84"/>
      <c r="B288" s="80"/>
      <c r="C288" s="81"/>
      <c r="D288" s="82"/>
      <c r="E288" s="82"/>
      <c r="F288" s="82"/>
      <c r="G288" s="82"/>
      <c r="H288" s="82"/>
      <c r="I288" s="82"/>
      <c r="J288" s="82"/>
      <c r="K288" s="82"/>
      <c r="L288" s="112"/>
      <c r="Q288" s="82"/>
      <c r="R288" s="83"/>
      <c r="S288" s="82"/>
    </row>
    <row r="289" spans="1:19" s="109" customFormat="1" x14ac:dyDescent="0.25">
      <c r="A289" s="84"/>
      <c r="B289" s="80"/>
      <c r="C289" s="81"/>
      <c r="D289" s="82"/>
      <c r="E289" s="82"/>
      <c r="F289" s="82"/>
      <c r="G289" s="82"/>
      <c r="H289" s="82"/>
      <c r="I289" s="82"/>
      <c r="J289" s="82"/>
      <c r="K289" s="82"/>
      <c r="L289" s="112"/>
      <c r="Q289" s="82"/>
      <c r="R289" s="83"/>
      <c r="S289" s="82"/>
    </row>
    <row r="290" spans="1:19" s="109" customFormat="1" x14ac:dyDescent="0.25">
      <c r="A290" s="84"/>
      <c r="B290" s="80"/>
      <c r="C290" s="81"/>
      <c r="D290" s="82"/>
      <c r="E290" s="82"/>
      <c r="F290" s="82"/>
      <c r="G290" s="82"/>
      <c r="H290" s="82"/>
      <c r="I290" s="82"/>
      <c r="J290" s="82"/>
      <c r="K290" s="82"/>
      <c r="L290" s="112"/>
      <c r="Q290" s="82"/>
      <c r="R290" s="83"/>
      <c r="S290" s="82"/>
    </row>
    <row r="291" spans="1:19" s="109" customFormat="1" x14ac:dyDescent="0.25">
      <c r="A291" s="84"/>
      <c r="B291" s="80"/>
      <c r="C291" s="81"/>
      <c r="D291" s="82"/>
      <c r="E291" s="82"/>
      <c r="F291" s="82"/>
      <c r="G291" s="82"/>
      <c r="H291" s="82"/>
      <c r="I291" s="82"/>
      <c r="J291" s="82"/>
      <c r="K291" s="82"/>
      <c r="L291" s="112"/>
      <c r="Q291" s="82"/>
      <c r="R291" s="83"/>
      <c r="S291" s="82"/>
    </row>
    <row r="292" spans="1:19" s="109" customFormat="1" x14ac:dyDescent="0.25">
      <c r="A292" s="84"/>
      <c r="B292" s="80"/>
      <c r="C292" s="81"/>
      <c r="D292" s="82"/>
      <c r="E292" s="82"/>
      <c r="F292" s="82"/>
      <c r="G292" s="82"/>
      <c r="H292" s="82"/>
      <c r="I292" s="82"/>
      <c r="J292" s="82"/>
      <c r="K292" s="82"/>
      <c r="L292" s="112"/>
      <c r="Q292" s="82"/>
      <c r="R292" s="83"/>
      <c r="S292" s="82"/>
    </row>
    <row r="293" spans="1:19" s="109" customFormat="1" x14ac:dyDescent="0.25">
      <c r="A293" s="84"/>
      <c r="B293" s="80"/>
      <c r="C293" s="81"/>
      <c r="D293" s="82"/>
      <c r="E293" s="82"/>
      <c r="F293" s="82"/>
      <c r="G293" s="82"/>
      <c r="H293" s="82"/>
      <c r="I293" s="82"/>
      <c r="J293" s="82"/>
      <c r="K293" s="82"/>
      <c r="L293" s="112"/>
      <c r="Q293" s="82"/>
      <c r="R293" s="83"/>
      <c r="S293" s="82"/>
    </row>
    <row r="294" spans="1:19" s="109" customFormat="1" x14ac:dyDescent="0.25">
      <c r="A294" s="84"/>
      <c r="B294" s="80"/>
      <c r="C294" s="81"/>
      <c r="D294" s="82"/>
      <c r="E294" s="82"/>
      <c r="F294" s="82"/>
      <c r="G294" s="82"/>
      <c r="H294" s="82"/>
      <c r="I294" s="82"/>
      <c r="J294" s="82"/>
      <c r="K294" s="82"/>
      <c r="L294" s="112"/>
      <c r="Q294" s="82"/>
      <c r="R294" s="83"/>
      <c r="S294" s="82"/>
    </row>
    <row r="295" spans="1:19" s="109" customFormat="1" x14ac:dyDescent="0.25">
      <c r="A295" s="84"/>
      <c r="B295" s="80"/>
      <c r="C295" s="81"/>
      <c r="D295" s="82"/>
      <c r="E295" s="82"/>
      <c r="F295" s="82"/>
      <c r="G295" s="82"/>
      <c r="H295" s="82"/>
      <c r="I295" s="82"/>
      <c r="J295" s="82"/>
      <c r="K295" s="82"/>
      <c r="L295" s="112"/>
      <c r="Q295" s="82"/>
      <c r="R295" s="83"/>
      <c r="S295" s="82"/>
    </row>
    <row r="296" spans="1:19" s="109" customFormat="1" x14ac:dyDescent="0.25">
      <c r="A296" s="84"/>
      <c r="B296" s="80"/>
      <c r="C296" s="81"/>
      <c r="D296" s="82"/>
      <c r="E296" s="82"/>
      <c r="F296" s="82"/>
      <c r="G296" s="82"/>
      <c r="H296" s="82"/>
      <c r="I296" s="82"/>
      <c r="J296" s="82"/>
      <c r="K296" s="82"/>
      <c r="L296" s="112"/>
      <c r="Q296" s="82"/>
      <c r="R296" s="83"/>
      <c r="S296" s="82"/>
    </row>
    <row r="297" spans="1:19" s="109" customFormat="1" x14ac:dyDescent="0.25">
      <c r="A297" s="84"/>
      <c r="B297" s="80"/>
      <c r="C297" s="81"/>
      <c r="D297" s="82"/>
      <c r="E297" s="82"/>
      <c r="F297" s="82"/>
      <c r="G297" s="82"/>
      <c r="H297" s="82"/>
      <c r="I297" s="82"/>
      <c r="J297" s="82"/>
      <c r="K297" s="82"/>
      <c r="L297" s="112"/>
      <c r="Q297" s="82"/>
      <c r="R297" s="83"/>
      <c r="S297" s="82"/>
    </row>
    <row r="298" spans="1:19" s="109" customFormat="1" x14ac:dyDescent="0.25">
      <c r="A298" s="84"/>
      <c r="B298" s="80"/>
      <c r="C298" s="81"/>
      <c r="D298" s="82"/>
      <c r="E298" s="82"/>
      <c r="F298" s="82"/>
      <c r="G298" s="82"/>
      <c r="H298" s="82"/>
      <c r="I298" s="82"/>
      <c r="J298" s="82"/>
      <c r="K298" s="82"/>
      <c r="L298" s="112"/>
      <c r="Q298" s="82"/>
      <c r="R298" s="83"/>
      <c r="S298" s="82"/>
    </row>
    <row r="299" spans="1:19" s="109" customFormat="1" x14ac:dyDescent="0.25">
      <c r="A299" s="84"/>
      <c r="B299" s="80"/>
      <c r="C299" s="81"/>
      <c r="D299" s="82"/>
      <c r="E299" s="82"/>
      <c r="F299" s="82"/>
      <c r="G299" s="82"/>
      <c r="H299" s="82"/>
      <c r="I299" s="82"/>
      <c r="J299" s="82"/>
      <c r="K299" s="82"/>
      <c r="L299" s="112"/>
      <c r="Q299" s="82"/>
      <c r="R299" s="83"/>
      <c r="S299" s="82"/>
    </row>
    <row r="300" spans="1:19" s="109" customFormat="1" x14ac:dyDescent="0.25">
      <c r="A300" s="84"/>
      <c r="B300" s="80"/>
      <c r="C300" s="81"/>
      <c r="D300" s="82"/>
      <c r="E300" s="82"/>
      <c r="F300" s="82"/>
      <c r="G300" s="82"/>
      <c r="H300" s="82"/>
      <c r="I300" s="82"/>
      <c r="J300" s="82"/>
      <c r="K300" s="82"/>
      <c r="L300" s="112"/>
      <c r="Q300" s="82"/>
      <c r="R300" s="83"/>
      <c r="S300" s="82"/>
    </row>
    <row r="301" spans="1:19" s="109" customFormat="1" x14ac:dyDescent="0.25">
      <c r="A301" s="84"/>
      <c r="B301" s="80"/>
      <c r="C301" s="81"/>
      <c r="D301" s="82"/>
      <c r="E301" s="82"/>
      <c r="F301" s="82"/>
      <c r="G301" s="82"/>
      <c r="H301" s="82"/>
      <c r="I301" s="82"/>
      <c r="J301" s="82"/>
      <c r="K301" s="82"/>
      <c r="L301" s="112"/>
      <c r="Q301" s="82"/>
      <c r="R301" s="83"/>
      <c r="S301" s="82"/>
    </row>
    <row r="302" spans="1:19" s="109" customFormat="1" x14ac:dyDescent="0.25">
      <c r="A302" s="84"/>
      <c r="B302" s="80"/>
      <c r="C302" s="81"/>
      <c r="D302" s="82"/>
      <c r="E302" s="82"/>
      <c r="F302" s="82"/>
      <c r="G302" s="82"/>
      <c r="H302" s="82"/>
      <c r="I302" s="82"/>
      <c r="J302" s="82"/>
      <c r="K302" s="82"/>
      <c r="L302" s="112"/>
      <c r="Q302" s="82"/>
      <c r="R302" s="83"/>
      <c r="S302" s="82"/>
    </row>
    <row r="303" spans="1:19" s="109" customFormat="1" x14ac:dyDescent="0.25">
      <c r="A303" s="84"/>
      <c r="B303" s="80"/>
      <c r="C303" s="81"/>
      <c r="D303" s="82"/>
      <c r="E303" s="82"/>
      <c r="F303" s="82"/>
      <c r="G303" s="82"/>
      <c r="H303" s="82"/>
      <c r="I303" s="82"/>
      <c r="J303" s="82"/>
      <c r="K303" s="82"/>
      <c r="L303" s="112"/>
      <c r="Q303" s="82"/>
      <c r="R303" s="83"/>
      <c r="S303" s="82"/>
    </row>
    <row r="304" spans="1:19" s="109" customFormat="1" x14ac:dyDescent="0.25">
      <c r="A304" s="84"/>
      <c r="B304" s="80"/>
      <c r="C304" s="81"/>
      <c r="D304" s="82"/>
      <c r="E304" s="82"/>
      <c r="F304" s="82"/>
      <c r="G304" s="82"/>
      <c r="H304" s="82"/>
      <c r="I304" s="82"/>
      <c r="J304" s="82"/>
      <c r="K304" s="82"/>
      <c r="L304" s="112"/>
      <c r="Q304" s="82"/>
      <c r="R304" s="83"/>
      <c r="S304" s="82"/>
    </row>
    <row r="305" spans="1:19" s="109" customFormat="1" x14ac:dyDescent="0.25">
      <c r="A305" s="84"/>
      <c r="B305" s="80"/>
      <c r="C305" s="81"/>
      <c r="D305" s="82"/>
      <c r="E305" s="82"/>
      <c r="F305" s="82"/>
      <c r="G305" s="82"/>
      <c r="H305" s="82"/>
      <c r="I305" s="82"/>
      <c r="J305" s="82"/>
      <c r="K305" s="82"/>
      <c r="L305" s="112"/>
      <c r="Q305" s="82"/>
      <c r="R305" s="83"/>
      <c r="S305" s="82"/>
    </row>
    <row r="306" spans="1:19" s="109" customFormat="1" x14ac:dyDescent="0.25">
      <c r="A306" s="84"/>
      <c r="B306" s="80"/>
      <c r="C306" s="81"/>
      <c r="D306" s="82"/>
      <c r="E306" s="82"/>
      <c r="F306" s="82"/>
      <c r="G306" s="82"/>
      <c r="H306" s="82"/>
      <c r="I306" s="82"/>
      <c r="J306" s="82"/>
      <c r="K306" s="82"/>
      <c r="L306" s="112"/>
      <c r="Q306" s="82"/>
      <c r="R306" s="83"/>
      <c r="S306" s="82"/>
    </row>
    <row r="307" spans="1:19" s="109" customFormat="1" x14ac:dyDescent="0.25">
      <c r="A307" s="84"/>
      <c r="B307" s="80"/>
      <c r="C307" s="81"/>
      <c r="D307" s="82"/>
      <c r="E307" s="82"/>
      <c r="F307" s="82"/>
      <c r="G307" s="82"/>
      <c r="H307" s="82"/>
      <c r="I307" s="82"/>
      <c r="J307" s="82"/>
      <c r="K307" s="82"/>
      <c r="L307" s="112"/>
      <c r="Q307" s="82"/>
      <c r="R307" s="83"/>
      <c r="S307" s="82"/>
    </row>
    <row r="308" spans="1:19" s="109" customFormat="1" x14ac:dyDescent="0.25">
      <c r="A308" s="84"/>
      <c r="B308" s="80"/>
      <c r="C308" s="81"/>
      <c r="D308" s="82"/>
      <c r="E308" s="82"/>
      <c r="F308" s="82"/>
      <c r="G308" s="82"/>
      <c r="H308" s="82"/>
      <c r="I308" s="82"/>
      <c r="J308" s="82"/>
      <c r="K308" s="82"/>
      <c r="L308" s="112"/>
      <c r="Q308" s="82"/>
      <c r="R308" s="83"/>
      <c r="S308" s="82"/>
    </row>
    <row r="309" spans="1:19" s="109" customFormat="1" x14ac:dyDescent="0.25">
      <c r="A309" s="84"/>
      <c r="B309" s="80"/>
      <c r="C309" s="81"/>
      <c r="D309" s="82"/>
      <c r="E309" s="82"/>
      <c r="F309" s="82"/>
      <c r="G309" s="82"/>
      <c r="H309" s="82"/>
      <c r="I309" s="82"/>
      <c r="J309" s="82"/>
      <c r="K309" s="82"/>
      <c r="L309" s="112"/>
      <c r="Q309" s="82"/>
      <c r="R309" s="83"/>
      <c r="S309" s="82"/>
    </row>
    <row r="310" spans="1:19" s="109" customFormat="1" x14ac:dyDescent="0.25">
      <c r="A310" s="84"/>
      <c r="B310" s="80"/>
      <c r="C310" s="81"/>
      <c r="D310" s="82"/>
      <c r="E310" s="82"/>
      <c r="F310" s="82"/>
      <c r="G310" s="82"/>
      <c r="H310" s="82"/>
      <c r="I310" s="82"/>
      <c r="J310" s="82"/>
      <c r="K310" s="82"/>
      <c r="L310" s="112"/>
      <c r="Q310" s="82"/>
      <c r="R310" s="83"/>
      <c r="S310" s="82"/>
    </row>
    <row r="311" spans="1:19" s="109" customFormat="1" x14ac:dyDescent="0.25">
      <c r="A311" s="84"/>
      <c r="B311" s="80"/>
      <c r="C311" s="81"/>
      <c r="D311" s="82"/>
      <c r="E311" s="82"/>
      <c r="F311" s="82"/>
      <c r="G311" s="82"/>
      <c r="H311" s="82"/>
      <c r="I311" s="82"/>
      <c r="J311" s="82"/>
      <c r="K311" s="82"/>
      <c r="L311" s="112"/>
      <c r="Q311" s="82"/>
      <c r="R311" s="83"/>
      <c r="S311" s="82"/>
    </row>
    <row r="312" spans="1:19" s="109" customFormat="1" x14ac:dyDescent="0.25">
      <c r="A312" s="84"/>
      <c r="B312" s="80"/>
      <c r="C312" s="81"/>
      <c r="D312" s="82"/>
      <c r="E312" s="82"/>
      <c r="F312" s="82"/>
      <c r="G312" s="82"/>
      <c r="H312" s="82"/>
      <c r="I312" s="82"/>
      <c r="J312" s="82"/>
      <c r="K312" s="82"/>
      <c r="L312" s="112"/>
      <c r="Q312" s="82"/>
      <c r="R312" s="83"/>
      <c r="S312" s="82"/>
    </row>
    <row r="313" spans="1:19" s="109" customFormat="1" x14ac:dyDescent="0.25">
      <c r="A313" s="84"/>
      <c r="B313" s="80"/>
      <c r="C313" s="81"/>
      <c r="D313" s="82"/>
      <c r="E313" s="82"/>
      <c r="F313" s="82"/>
      <c r="G313" s="82"/>
      <c r="H313" s="82"/>
      <c r="I313" s="82"/>
      <c r="J313" s="82"/>
      <c r="K313" s="82"/>
      <c r="L313" s="112"/>
      <c r="Q313" s="82"/>
      <c r="R313" s="83"/>
      <c r="S313" s="82"/>
    </row>
    <row r="314" spans="1:19" s="109" customFormat="1" x14ac:dyDescent="0.25">
      <c r="A314" s="84"/>
      <c r="B314" s="80"/>
      <c r="C314" s="81"/>
      <c r="D314" s="82"/>
      <c r="E314" s="82"/>
      <c r="F314" s="82"/>
      <c r="G314" s="82"/>
      <c r="H314" s="82"/>
      <c r="I314" s="82"/>
      <c r="J314" s="82"/>
      <c r="K314" s="82"/>
      <c r="L314" s="112"/>
      <c r="Q314" s="82"/>
      <c r="R314" s="83"/>
      <c r="S314" s="82"/>
    </row>
    <row r="315" spans="1:19" s="109" customFormat="1" x14ac:dyDescent="0.25">
      <c r="A315" s="84"/>
      <c r="B315" s="80"/>
      <c r="C315" s="81"/>
      <c r="D315" s="82"/>
      <c r="E315" s="82"/>
      <c r="F315" s="82"/>
      <c r="G315" s="82"/>
      <c r="H315" s="82"/>
      <c r="I315" s="82"/>
      <c r="J315" s="82"/>
      <c r="K315" s="82"/>
      <c r="L315" s="112"/>
      <c r="Q315" s="82"/>
      <c r="R315" s="83"/>
      <c r="S315" s="82"/>
    </row>
    <row r="316" spans="1:19" s="109" customFormat="1" x14ac:dyDescent="0.25">
      <c r="A316" s="84"/>
      <c r="B316" s="80"/>
      <c r="C316" s="81"/>
      <c r="D316" s="82"/>
      <c r="E316" s="82"/>
      <c r="F316" s="82"/>
      <c r="G316" s="82"/>
      <c r="H316" s="82"/>
      <c r="I316" s="82"/>
      <c r="J316" s="82"/>
      <c r="K316" s="82"/>
      <c r="L316" s="112"/>
      <c r="Q316" s="82"/>
      <c r="R316" s="83"/>
      <c r="S316" s="82"/>
    </row>
    <row r="317" spans="1:19" s="109" customFormat="1" x14ac:dyDescent="0.25">
      <c r="A317" s="84"/>
      <c r="B317" s="80"/>
      <c r="C317" s="81"/>
      <c r="D317" s="82"/>
      <c r="E317" s="82"/>
      <c r="F317" s="82"/>
      <c r="G317" s="82"/>
      <c r="H317" s="82"/>
      <c r="I317" s="82"/>
      <c r="J317" s="82"/>
      <c r="K317" s="82"/>
      <c r="L317" s="112"/>
      <c r="Q317" s="82"/>
      <c r="R317" s="83"/>
      <c r="S317" s="82"/>
    </row>
    <row r="318" spans="1:19" s="109" customFormat="1" x14ac:dyDescent="0.25">
      <c r="A318" s="84"/>
      <c r="B318" s="80"/>
      <c r="C318" s="81"/>
      <c r="D318" s="82"/>
      <c r="E318" s="82"/>
      <c r="F318" s="82"/>
      <c r="G318" s="82"/>
      <c r="H318" s="82"/>
      <c r="I318" s="82"/>
      <c r="J318" s="82"/>
      <c r="K318" s="82"/>
      <c r="L318" s="112"/>
      <c r="Q318" s="82"/>
      <c r="R318" s="83"/>
      <c r="S318" s="82"/>
    </row>
    <row r="319" spans="1:19" s="109" customFormat="1" x14ac:dyDescent="0.25">
      <c r="A319" s="84"/>
      <c r="B319" s="80"/>
      <c r="C319" s="81"/>
      <c r="D319" s="82"/>
      <c r="E319" s="82"/>
      <c r="F319" s="82"/>
      <c r="G319" s="82"/>
      <c r="H319" s="82"/>
      <c r="I319" s="82"/>
      <c r="J319" s="82"/>
      <c r="K319" s="82"/>
      <c r="L319" s="112"/>
      <c r="Q319" s="82"/>
      <c r="R319" s="83"/>
      <c r="S319" s="82"/>
    </row>
    <row r="320" spans="1:19" s="109" customFormat="1" x14ac:dyDescent="0.25">
      <c r="A320" s="84"/>
      <c r="B320" s="80"/>
      <c r="C320" s="81"/>
      <c r="D320" s="82"/>
      <c r="E320" s="82"/>
      <c r="F320" s="82"/>
      <c r="G320" s="82"/>
      <c r="H320" s="82"/>
      <c r="I320" s="82"/>
      <c r="J320" s="82"/>
      <c r="K320" s="82"/>
      <c r="L320" s="112"/>
      <c r="Q320" s="82"/>
      <c r="R320" s="83"/>
      <c r="S320" s="82"/>
    </row>
    <row r="321" spans="1:19" s="109" customFormat="1" x14ac:dyDescent="0.25">
      <c r="A321" s="84"/>
      <c r="B321" s="80"/>
      <c r="C321" s="81"/>
      <c r="D321" s="82"/>
      <c r="E321" s="82"/>
      <c r="F321" s="82"/>
      <c r="G321" s="82"/>
      <c r="H321" s="82"/>
      <c r="I321" s="82"/>
      <c r="J321" s="82"/>
      <c r="K321" s="82"/>
      <c r="L321" s="112"/>
      <c r="Q321" s="82"/>
      <c r="R321" s="83"/>
      <c r="S321" s="82"/>
    </row>
    <row r="322" spans="1:19" s="109" customFormat="1" x14ac:dyDescent="0.25">
      <c r="A322" s="84"/>
      <c r="B322" s="80"/>
      <c r="C322" s="81"/>
      <c r="D322" s="82"/>
      <c r="E322" s="82"/>
      <c r="F322" s="82"/>
      <c r="G322" s="82"/>
      <c r="H322" s="82"/>
      <c r="I322" s="82"/>
      <c r="J322" s="82"/>
      <c r="K322" s="82"/>
      <c r="L322" s="112"/>
      <c r="Q322" s="82"/>
      <c r="R322" s="83"/>
      <c r="S322" s="82"/>
    </row>
    <row r="323" spans="1:19" s="109" customFormat="1" x14ac:dyDescent="0.25">
      <c r="A323" s="84"/>
      <c r="B323" s="80"/>
      <c r="C323" s="81"/>
      <c r="D323" s="82"/>
      <c r="E323" s="82"/>
      <c r="F323" s="82"/>
      <c r="G323" s="82"/>
      <c r="H323" s="82"/>
      <c r="I323" s="82"/>
      <c r="J323" s="82"/>
      <c r="K323" s="82"/>
      <c r="L323" s="112"/>
      <c r="Q323" s="82"/>
      <c r="R323" s="83"/>
      <c r="S323" s="82"/>
    </row>
    <row r="324" spans="1:19" s="109" customFormat="1" x14ac:dyDescent="0.25">
      <c r="A324" s="84"/>
      <c r="B324" s="80"/>
      <c r="C324" s="81"/>
      <c r="D324" s="82"/>
      <c r="E324" s="82"/>
      <c r="F324" s="82"/>
      <c r="G324" s="82"/>
      <c r="H324" s="82"/>
      <c r="I324" s="82"/>
      <c r="J324" s="82"/>
      <c r="K324" s="82"/>
      <c r="L324" s="112"/>
      <c r="Q324" s="82"/>
      <c r="R324" s="83"/>
      <c r="S324" s="82"/>
    </row>
    <row r="325" spans="1:19" s="109" customFormat="1" x14ac:dyDescent="0.25">
      <c r="A325" s="84"/>
      <c r="B325" s="80"/>
      <c r="C325" s="81"/>
      <c r="D325" s="82"/>
      <c r="E325" s="82"/>
      <c r="F325" s="82"/>
      <c r="G325" s="82"/>
      <c r="H325" s="82"/>
      <c r="I325" s="82"/>
      <c r="J325" s="82"/>
      <c r="K325" s="82"/>
      <c r="L325" s="112"/>
      <c r="Q325" s="82"/>
      <c r="R325" s="83"/>
      <c r="S325" s="82"/>
    </row>
    <row r="326" spans="1:19" s="109" customFormat="1" x14ac:dyDescent="0.25">
      <c r="A326" s="84"/>
      <c r="B326" s="80"/>
      <c r="C326" s="81"/>
      <c r="D326" s="82"/>
      <c r="E326" s="82"/>
      <c r="F326" s="82"/>
      <c r="G326" s="82"/>
      <c r="H326" s="82"/>
      <c r="I326" s="82"/>
      <c r="J326" s="82"/>
      <c r="K326" s="82"/>
      <c r="L326" s="112"/>
      <c r="Q326" s="82"/>
      <c r="R326" s="83"/>
      <c r="S326" s="82"/>
    </row>
    <row r="327" spans="1:19" s="109" customFormat="1" x14ac:dyDescent="0.25">
      <c r="A327" s="84"/>
      <c r="B327" s="80"/>
      <c r="C327" s="81"/>
      <c r="D327" s="82"/>
      <c r="E327" s="82"/>
      <c r="F327" s="82"/>
      <c r="G327" s="82"/>
      <c r="H327" s="82"/>
      <c r="I327" s="82"/>
      <c r="J327" s="82"/>
      <c r="K327" s="82"/>
      <c r="L327" s="112"/>
      <c r="Q327" s="82"/>
      <c r="R327" s="83"/>
      <c r="S327" s="82"/>
    </row>
    <row r="328" spans="1:19" s="109" customFormat="1" x14ac:dyDescent="0.25">
      <c r="A328" s="84"/>
      <c r="B328" s="80"/>
      <c r="C328" s="81"/>
      <c r="D328" s="82"/>
      <c r="E328" s="82"/>
      <c r="F328" s="82"/>
      <c r="G328" s="82"/>
      <c r="H328" s="82"/>
      <c r="I328" s="82"/>
      <c r="J328" s="82"/>
      <c r="K328" s="82"/>
      <c r="L328" s="112"/>
      <c r="Q328" s="82"/>
      <c r="R328" s="83"/>
      <c r="S328" s="82"/>
    </row>
    <row r="329" spans="1:19" s="109" customFormat="1" x14ac:dyDescent="0.25">
      <c r="A329" s="84"/>
      <c r="B329" s="80"/>
      <c r="C329" s="81"/>
      <c r="D329" s="82"/>
      <c r="E329" s="82"/>
      <c r="F329" s="82"/>
      <c r="G329" s="82"/>
      <c r="H329" s="82"/>
      <c r="I329" s="82"/>
      <c r="J329" s="82"/>
      <c r="K329" s="82"/>
      <c r="L329" s="112"/>
      <c r="Q329" s="82"/>
      <c r="R329" s="83"/>
      <c r="S329" s="82"/>
    </row>
    <row r="330" spans="1:19" s="109" customFormat="1" x14ac:dyDescent="0.25">
      <c r="A330" s="84"/>
      <c r="B330" s="80"/>
      <c r="C330" s="81"/>
      <c r="D330" s="82"/>
      <c r="E330" s="82"/>
      <c r="F330" s="82"/>
      <c r="G330" s="82"/>
      <c r="H330" s="82"/>
      <c r="I330" s="82"/>
      <c r="J330" s="82"/>
      <c r="K330" s="82"/>
      <c r="L330" s="112"/>
      <c r="Q330" s="82"/>
      <c r="R330" s="83"/>
      <c r="S330" s="82"/>
    </row>
    <row r="331" spans="1:19" s="109" customFormat="1" x14ac:dyDescent="0.25">
      <c r="A331" s="84"/>
      <c r="B331" s="80"/>
      <c r="C331" s="81"/>
      <c r="D331" s="82"/>
      <c r="E331" s="82"/>
      <c r="F331" s="82"/>
      <c r="G331" s="82"/>
      <c r="H331" s="82"/>
      <c r="I331" s="82"/>
      <c r="J331" s="82"/>
      <c r="K331" s="82"/>
      <c r="L331" s="112"/>
      <c r="Q331" s="82"/>
      <c r="R331" s="83"/>
      <c r="S331" s="82"/>
    </row>
    <row r="332" spans="1:19" s="109" customFormat="1" x14ac:dyDescent="0.25">
      <c r="A332" s="84"/>
      <c r="B332" s="80"/>
      <c r="C332" s="81"/>
      <c r="D332" s="82"/>
      <c r="E332" s="82"/>
      <c r="F332" s="82"/>
      <c r="G332" s="82"/>
      <c r="H332" s="82"/>
      <c r="I332" s="82"/>
      <c r="J332" s="82"/>
      <c r="K332" s="82"/>
      <c r="L332" s="112"/>
      <c r="Q332" s="82"/>
      <c r="R332" s="83"/>
      <c r="S332" s="82"/>
    </row>
    <row r="333" spans="1:19" s="109" customFormat="1" x14ac:dyDescent="0.25">
      <c r="A333" s="84"/>
      <c r="B333" s="80"/>
      <c r="C333" s="81"/>
      <c r="D333" s="82"/>
      <c r="E333" s="82"/>
      <c r="F333" s="82"/>
      <c r="G333" s="82"/>
      <c r="H333" s="82"/>
      <c r="I333" s="82"/>
      <c r="J333" s="82"/>
      <c r="K333" s="82"/>
      <c r="L333" s="112"/>
      <c r="Q333" s="82"/>
      <c r="R333" s="83"/>
      <c r="S333" s="82"/>
    </row>
    <row r="334" spans="1:19" s="109" customFormat="1" x14ac:dyDescent="0.25">
      <c r="A334" s="84"/>
      <c r="B334" s="80"/>
      <c r="C334" s="81"/>
      <c r="D334" s="82"/>
      <c r="E334" s="82"/>
      <c r="F334" s="82"/>
      <c r="G334" s="82"/>
      <c r="H334" s="82"/>
      <c r="I334" s="82"/>
      <c r="J334" s="82"/>
      <c r="K334" s="82"/>
      <c r="L334" s="112"/>
      <c r="Q334" s="82"/>
      <c r="R334" s="83"/>
      <c r="S334" s="82"/>
    </row>
    <row r="335" spans="1:19" s="109" customFormat="1" x14ac:dyDescent="0.25">
      <c r="A335" s="84"/>
      <c r="B335" s="80"/>
      <c r="C335" s="81"/>
      <c r="D335" s="82"/>
      <c r="E335" s="82"/>
      <c r="F335" s="82"/>
      <c r="G335" s="82"/>
      <c r="H335" s="82"/>
      <c r="I335" s="82"/>
      <c r="J335" s="82"/>
      <c r="K335" s="82"/>
      <c r="L335" s="112"/>
      <c r="Q335" s="82"/>
      <c r="R335" s="83"/>
      <c r="S335" s="82"/>
    </row>
    <row r="336" spans="1:19" s="109" customFormat="1" x14ac:dyDescent="0.25">
      <c r="A336" s="84"/>
      <c r="B336" s="80"/>
      <c r="C336" s="81"/>
      <c r="D336" s="82"/>
      <c r="E336" s="82"/>
      <c r="F336" s="82"/>
      <c r="G336" s="82"/>
      <c r="H336" s="82"/>
      <c r="I336" s="82"/>
      <c r="J336" s="82"/>
      <c r="K336" s="82"/>
      <c r="L336" s="112"/>
      <c r="Q336" s="82"/>
      <c r="R336" s="83"/>
      <c r="S336" s="82"/>
    </row>
    <row r="337" spans="1:19" s="109" customFormat="1" x14ac:dyDescent="0.25">
      <c r="A337" s="84"/>
      <c r="B337" s="80"/>
      <c r="C337" s="81"/>
      <c r="D337" s="82"/>
      <c r="E337" s="82"/>
      <c r="F337" s="82"/>
      <c r="G337" s="82"/>
      <c r="H337" s="82"/>
      <c r="I337" s="82"/>
      <c r="J337" s="82"/>
      <c r="K337" s="82"/>
      <c r="L337" s="112"/>
      <c r="Q337" s="82"/>
      <c r="R337" s="83"/>
      <c r="S337" s="82"/>
    </row>
    <row r="338" spans="1:19" s="109" customFormat="1" x14ac:dyDescent="0.25">
      <c r="A338" s="84"/>
      <c r="B338" s="80"/>
      <c r="C338" s="81"/>
      <c r="D338" s="82"/>
      <c r="E338" s="82"/>
      <c r="F338" s="82"/>
      <c r="G338" s="82"/>
      <c r="H338" s="82"/>
      <c r="I338" s="82"/>
      <c r="J338" s="82"/>
      <c r="K338" s="82"/>
      <c r="L338" s="112"/>
      <c r="Q338" s="82"/>
      <c r="R338" s="83"/>
      <c r="S338" s="82"/>
    </row>
    <row r="339" spans="1:19" s="109" customFormat="1" x14ac:dyDescent="0.25">
      <c r="A339" s="84"/>
      <c r="B339" s="80"/>
      <c r="C339" s="81"/>
      <c r="D339" s="82"/>
      <c r="E339" s="82"/>
      <c r="F339" s="82"/>
      <c r="G339" s="82"/>
      <c r="H339" s="82"/>
      <c r="I339" s="82"/>
      <c r="J339" s="82"/>
      <c r="K339" s="82"/>
      <c r="L339" s="112"/>
      <c r="Q339" s="82"/>
      <c r="R339" s="83"/>
      <c r="S339" s="82"/>
    </row>
    <row r="340" spans="1:19" s="109" customFormat="1" x14ac:dyDescent="0.25">
      <c r="A340" s="84"/>
      <c r="B340" s="80"/>
      <c r="C340" s="81"/>
      <c r="D340" s="82"/>
      <c r="E340" s="82"/>
      <c r="F340" s="82"/>
      <c r="G340" s="82"/>
      <c r="H340" s="82"/>
      <c r="I340" s="82"/>
      <c r="J340" s="82"/>
      <c r="K340" s="82"/>
      <c r="L340" s="112"/>
      <c r="Q340" s="82"/>
      <c r="R340" s="83"/>
      <c r="S340" s="82"/>
    </row>
    <row r="341" spans="1:19" s="109" customFormat="1" x14ac:dyDescent="0.25">
      <c r="A341" s="84"/>
      <c r="B341" s="80"/>
      <c r="C341" s="81"/>
      <c r="D341" s="82"/>
      <c r="E341" s="82"/>
      <c r="F341" s="82"/>
      <c r="G341" s="82"/>
      <c r="H341" s="82"/>
      <c r="I341" s="82"/>
      <c r="J341" s="82"/>
      <c r="K341" s="82"/>
      <c r="L341" s="112"/>
      <c r="Q341" s="82"/>
      <c r="R341" s="83"/>
      <c r="S341" s="82"/>
    </row>
    <row r="342" spans="1:19" s="109" customFormat="1" x14ac:dyDescent="0.25">
      <c r="A342" s="84"/>
      <c r="B342" s="80"/>
      <c r="C342" s="81"/>
      <c r="D342" s="82"/>
      <c r="E342" s="82"/>
      <c r="F342" s="82"/>
      <c r="G342" s="82"/>
      <c r="H342" s="82"/>
      <c r="I342" s="82"/>
      <c r="J342" s="82"/>
      <c r="K342" s="82"/>
      <c r="L342" s="112"/>
      <c r="Q342" s="82"/>
      <c r="R342" s="83"/>
      <c r="S342" s="82"/>
    </row>
    <row r="343" spans="1:19" s="109" customFormat="1" x14ac:dyDescent="0.25">
      <c r="A343" s="84"/>
      <c r="B343" s="80"/>
      <c r="C343" s="81"/>
      <c r="D343" s="82"/>
      <c r="E343" s="82"/>
      <c r="F343" s="82"/>
      <c r="G343" s="82"/>
      <c r="H343" s="82"/>
      <c r="I343" s="82"/>
      <c r="J343" s="82"/>
      <c r="K343" s="82"/>
      <c r="L343" s="112"/>
      <c r="Q343" s="82"/>
      <c r="R343" s="83"/>
      <c r="S343" s="82"/>
    </row>
    <row r="344" spans="1:19" s="109" customFormat="1" x14ac:dyDescent="0.25">
      <c r="A344" s="84"/>
      <c r="B344" s="80"/>
      <c r="C344" s="81"/>
      <c r="D344" s="82"/>
      <c r="E344" s="82"/>
      <c r="F344" s="82"/>
      <c r="G344" s="82"/>
      <c r="H344" s="82"/>
      <c r="I344" s="82"/>
      <c r="J344" s="82"/>
      <c r="K344" s="82"/>
      <c r="L344" s="112"/>
      <c r="Q344" s="82"/>
      <c r="R344" s="83"/>
      <c r="S344" s="82"/>
    </row>
    <row r="345" spans="1:19" s="109" customFormat="1" x14ac:dyDescent="0.25">
      <c r="A345" s="84"/>
      <c r="B345" s="80"/>
      <c r="C345" s="81"/>
      <c r="D345" s="82"/>
      <c r="E345" s="82"/>
      <c r="F345" s="82"/>
      <c r="G345" s="82"/>
      <c r="H345" s="82"/>
      <c r="I345" s="82"/>
      <c r="J345" s="82"/>
      <c r="K345" s="82"/>
      <c r="L345" s="112"/>
      <c r="Q345" s="82"/>
      <c r="R345" s="83"/>
      <c r="S345" s="82"/>
    </row>
    <row r="346" spans="1:19" s="109" customFormat="1" x14ac:dyDescent="0.25">
      <c r="A346" s="84"/>
      <c r="B346" s="80"/>
      <c r="C346" s="81"/>
      <c r="D346" s="82"/>
      <c r="E346" s="82"/>
      <c r="F346" s="82"/>
      <c r="G346" s="82"/>
      <c r="H346" s="82"/>
      <c r="I346" s="82"/>
      <c r="J346" s="82"/>
      <c r="K346" s="82"/>
      <c r="L346" s="112"/>
      <c r="Q346" s="82"/>
      <c r="R346" s="83"/>
      <c r="S346" s="82"/>
    </row>
    <row r="347" spans="1:19" s="109" customFormat="1" x14ac:dyDescent="0.25">
      <c r="A347" s="84"/>
      <c r="B347" s="80"/>
      <c r="C347" s="81"/>
      <c r="D347" s="82"/>
      <c r="E347" s="82"/>
      <c r="F347" s="82"/>
      <c r="G347" s="82"/>
      <c r="H347" s="82"/>
      <c r="I347" s="82"/>
      <c r="J347" s="82"/>
      <c r="K347" s="82"/>
      <c r="L347" s="112"/>
      <c r="Q347" s="82"/>
      <c r="R347" s="83"/>
      <c r="S347" s="82"/>
    </row>
    <row r="348" spans="1:19" s="109" customFormat="1" x14ac:dyDescent="0.25">
      <c r="A348" s="84"/>
      <c r="B348" s="80"/>
      <c r="C348" s="81"/>
      <c r="D348" s="82"/>
      <c r="E348" s="82"/>
      <c r="F348" s="82"/>
      <c r="G348" s="82"/>
      <c r="H348" s="82"/>
      <c r="I348" s="82"/>
      <c r="J348" s="82"/>
      <c r="K348" s="82"/>
      <c r="L348" s="112"/>
      <c r="Q348" s="82"/>
      <c r="R348" s="83"/>
      <c r="S348" s="82"/>
    </row>
    <row r="349" spans="1:19" s="109" customFormat="1" x14ac:dyDescent="0.25">
      <c r="A349" s="84"/>
      <c r="B349" s="80"/>
      <c r="C349" s="81"/>
      <c r="D349" s="82"/>
      <c r="E349" s="82"/>
      <c r="F349" s="82"/>
      <c r="G349" s="82"/>
      <c r="H349" s="82"/>
      <c r="I349" s="82"/>
      <c r="J349" s="82"/>
      <c r="K349" s="82"/>
      <c r="L349" s="112"/>
      <c r="Q349" s="82"/>
      <c r="R349" s="83"/>
      <c r="S349" s="82"/>
    </row>
    <row r="350" spans="1:19" s="109" customFormat="1" x14ac:dyDescent="0.25">
      <c r="A350" s="84"/>
      <c r="B350" s="80"/>
      <c r="C350" s="81"/>
      <c r="D350" s="82"/>
      <c r="E350" s="82"/>
      <c r="F350" s="82"/>
      <c r="G350" s="82"/>
      <c r="H350" s="82"/>
      <c r="I350" s="82"/>
      <c r="J350" s="82"/>
      <c r="K350" s="82"/>
      <c r="L350" s="112"/>
      <c r="Q350" s="82"/>
      <c r="R350" s="83"/>
      <c r="S350" s="82"/>
    </row>
    <row r="351" spans="1:19" s="109" customFormat="1" x14ac:dyDescent="0.25">
      <c r="A351" s="84"/>
      <c r="B351" s="80"/>
      <c r="C351" s="81"/>
      <c r="D351" s="82"/>
      <c r="E351" s="82"/>
      <c r="F351" s="82"/>
      <c r="G351" s="82"/>
      <c r="H351" s="82"/>
      <c r="I351" s="82"/>
      <c r="J351" s="82"/>
      <c r="K351" s="82"/>
      <c r="L351" s="112"/>
      <c r="Q351" s="82"/>
      <c r="R351" s="83"/>
      <c r="S351" s="82"/>
    </row>
    <row r="352" spans="1:19" s="109" customFormat="1" x14ac:dyDescent="0.25">
      <c r="A352" s="84"/>
      <c r="B352" s="80"/>
      <c r="C352" s="81"/>
      <c r="D352" s="82"/>
      <c r="E352" s="82"/>
      <c r="F352" s="82"/>
      <c r="G352" s="82"/>
      <c r="H352" s="82"/>
      <c r="I352" s="82"/>
      <c r="J352" s="82"/>
      <c r="K352" s="82"/>
      <c r="L352" s="112"/>
      <c r="Q352" s="82"/>
      <c r="R352" s="83"/>
      <c r="S352" s="82"/>
    </row>
    <row r="353" spans="1:19" s="109" customFormat="1" x14ac:dyDescent="0.25">
      <c r="A353" s="84"/>
      <c r="B353" s="80"/>
      <c r="C353" s="81"/>
      <c r="D353" s="82"/>
      <c r="E353" s="82"/>
      <c r="F353" s="82"/>
      <c r="G353" s="82"/>
      <c r="H353" s="82"/>
      <c r="I353" s="82"/>
      <c r="J353" s="82"/>
      <c r="K353" s="82"/>
      <c r="L353" s="112"/>
      <c r="Q353" s="82"/>
      <c r="R353" s="83"/>
      <c r="S353" s="82"/>
    </row>
    <row r="354" spans="1:19" s="109" customFormat="1" x14ac:dyDescent="0.25">
      <c r="A354" s="84"/>
      <c r="B354" s="80"/>
      <c r="C354" s="81"/>
      <c r="D354" s="82"/>
      <c r="E354" s="82"/>
      <c r="F354" s="82"/>
      <c r="G354" s="82"/>
      <c r="H354" s="82"/>
      <c r="I354" s="82"/>
      <c r="J354" s="82"/>
      <c r="K354" s="82"/>
      <c r="L354" s="112"/>
      <c r="Q354" s="82"/>
      <c r="R354" s="83"/>
      <c r="S354" s="82"/>
    </row>
    <row r="355" spans="1:19" s="109" customFormat="1" x14ac:dyDescent="0.25">
      <c r="A355" s="84"/>
      <c r="B355" s="80"/>
      <c r="C355" s="81"/>
      <c r="D355" s="82"/>
      <c r="E355" s="82"/>
      <c r="F355" s="82"/>
      <c r="G355" s="82"/>
      <c r="H355" s="82"/>
      <c r="I355" s="82"/>
      <c r="J355" s="82"/>
      <c r="K355" s="82"/>
      <c r="L355" s="112"/>
      <c r="Q355" s="82"/>
      <c r="R355" s="83"/>
      <c r="S355" s="82"/>
    </row>
    <row r="356" spans="1:19" s="109" customFormat="1" x14ac:dyDescent="0.25">
      <c r="A356" s="84"/>
      <c r="B356" s="80"/>
      <c r="C356" s="81"/>
      <c r="D356" s="82"/>
      <c r="E356" s="82"/>
      <c r="F356" s="82"/>
      <c r="G356" s="82"/>
      <c r="H356" s="82"/>
      <c r="I356" s="82"/>
      <c r="J356" s="82"/>
      <c r="K356" s="82"/>
      <c r="L356" s="112"/>
      <c r="Q356" s="82"/>
      <c r="R356" s="83"/>
      <c r="S356" s="82"/>
    </row>
    <row r="357" spans="1:19" s="109" customFormat="1" x14ac:dyDescent="0.25">
      <c r="A357" s="84"/>
      <c r="B357" s="80"/>
      <c r="C357" s="81"/>
      <c r="D357" s="82"/>
      <c r="E357" s="82"/>
      <c r="F357" s="82"/>
      <c r="G357" s="82"/>
      <c r="H357" s="82"/>
      <c r="I357" s="82"/>
      <c r="J357" s="82"/>
      <c r="K357" s="82"/>
      <c r="L357" s="112"/>
      <c r="Q357" s="82"/>
      <c r="R357" s="83"/>
      <c r="S357" s="82"/>
    </row>
    <row r="358" spans="1:19" s="109" customFormat="1" x14ac:dyDescent="0.25">
      <c r="A358" s="84"/>
      <c r="B358" s="80"/>
      <c r="C358" s="81"/>
      <c r="D358" s="82"/>
      <c r="E358" s="82"/>
      <c r="F358" s="82"/>
      <c r="G358" s="82"/>
      <c r="H358" s="82"/>
      <c r="I358" s="82"/>
      <c r="J358" s="82"/>
      <c r="K358" s="82"/>
      <c r="L358" s="112"/>
      <c r="Q358" s="82"/>
      <c r="R358" s="83"/>
      <c r="S358" s="82"/>
    </row>
    <row r="359" spans="1:19" s="109" customFormat="1" x14ac:dyDescent="0.25">
      <c r="A359" s="84"/>
      <c r="B359" s="80"/>
      <c r="C359" s="81"/>
      <c r="D359" s="82"/>
      <c r="E359" s="82"/>
      <c r="F359" s="82"/>
      <c r="G359" s="82"/>
      <c r="H359" s="82"/>
      <c r="I359" s="82"/>
      <c r="J359" s="82"/>
      <c r="K359" s="82"/>
      <c r="L359" s="112"/>
      <c r="Q359" s="82"/>
      <c r="R359" s="83"/>
      <c r="S359" s="82"/>
    </row>
    <row r="360" spans="1:19" s="109" customFormat="1" x14ac:dyDescent="0.25">
      <c r="A360" s="84"/>
      <c r="B360" s="80"/>
      <c r="C360" s="81"/>
      <c r="D360" s="82"/>
      <c r="E360" s="82"/>
      <c r="F360" s="82"/>
      <c r="G360" s="82"/>
      <c r="H360" s="82"/>
      <c r="I360" s="82"/>
      <c r="J360" s="82"/>
      <c r="K360" s="82"/>
      <c r="L360" s="112"/>
      <c r="Q360" s="82"/>
      <c r="R360" s="83"/>
      <c r="S360" s="82"/>
    </row>
    <row r="361" spans="1:19" s="109" customFormat="1" x14ac:dyDescent="0.25">
      <c r="A361" s="84"/>
      <c r="B361" s="80"/>
      <c r="C361" s="81"/>
      <c r="D361" s="82"/>
      <c r="E361" s="82"/>
      <c r="F361" s="82"/>
      <c r="G361" s="82"/>
      <c r="H361" s="82"/>
      <c r="I361" s="82"/>
      <c r="J361" s="82"/>
      <c r="K361" s="82"/>
      <c r="L361" s="112"/>
      <c r="Q361" s="82"/>
      <c r="R361" s="83"/>
      <c r="S361" s="82"/>
    </row>
    <row r="362" spans="1:19" s="109" customFormat="1" x14ac:dyDescent="0.25">
      <c r="A362" s="84"/>
      <c r="B362" s="80"/>
      <c r="C362" s="81"/>
      <c r="D362" s="82"/>
      <c r="E362" s="82"/>
      <c r="F362" s="82"/>
      <c r="G362" s="82"/>
      <c r="H362" s="82"/>
      <c r="I362" s="82"/>
      <c r="J362" s="82"/>
      <c r="K362" s="82"/>
      <c r="L362" s="112"/>
      <c r="Q362" s="82"/>
      <c r="R362" s="83"/>
      <c r="S362" s="82"/>
    </row>
    <row r="363" spans="1:19" s="109" customFormat="1" x14ac:dyDescent="0.25">
      <c r="A363" s="84"/>
      <c r="B363" s="80"/>
      <c r="C363" s="81"/>
      <c r="D363" s="82"/>
      <c r="E363" s="82"/>
      <c r="F363" s="82"/>
      <c r="G363" s="82"/>
      <c r="H363" s="82"/>
      <c r="I363" s="82"/>
      <c r="J363" s="82"/>
      <c r="K363" s="82"/>
      <c r="L363" s="112"/>
      <c r="Q363" s="82"/>
      <c r="R363" s="83"/>
      <c r="S363" s="82"/>
    </row>
    <row r="364" spans="1:19" s="109" customFormat="1" x14ac:dyDescent="0.25">
      <c r="A364" s="84"/>
      <c r="B364" s="80"/>
      <c r="C364" s="81"/>
      <c r="D364" s="82"/>
      <c r="E364" s="82"/>
      <c r="F364" s="82"/>
      <c r="G364" s="82"/>
      <c r="H364" s="82"/>
      <c r="I364" s="82"/>
      <c r="J364" s="82"/>
      <c r="K364" s="82"/>
      <c r="L364" s="112"/>
      <c r="Q364" s="82"/>
      <c r="R364" s="83"/>
      <c r="S364" s="82"/>
    </row>
    <row r="365" spans="1:19" s="109" customFormat="1" x14ac:dyDescent="0.25">
      <c r="A365" s="84"/>
      <c r="B365" s="80"/>
      <c r="C365" s="81"/>
      <c r="D365" s="82"/>
      <c r="E365" s="82"/>
      <c r="F365" s="82"/>
      <c r="G365" s="82"/>
      <c r="H365" s="82"/>
      <c r="I365" s="82"/>
      <c r="J365" s="82"/>
      <c r="K365" s="82"/>
      <c r="L365" s="112"/>
      <c r="Q365" s="82"/>
      <c r="R365" s="83"/>
      <c r="S365" s="82"/>
    </row>
    <row r="366" spans="1:19" s="109" customFormat="1" x14ac:dyDescent="0.25">
      <c r="A366" s="84"/>
      <c r="B366" s="80"/>
      <c r="C366" s="81"/>
      <c r="D366" s="82"/>
      <c r="E366" s="82"/>
      <c r="F366" s="82"/>
      <c r="G366" s="82"/>
      <c r="H366" s="82"/>
      <c r="I366" s="82"/>
      <c r="J366" s="82"/>
      <c r="K366" s="82"/>
      <c r="L366" s="112"/>
      <c r="Q366" s="82"/>
      <c r="R366" s="83"/>
      <c r="S366" s="82"/>
    </row>
  </sheetData>
  <mergeCells count="21">
    <mergeCell ref="B39:B45"/>
    <mergeCell ref="B47:B50"/>
    <mergeCell ref="B52:B53"/>
    <mergeCell ref="B55:B67"/>
    <mergeCell ref="B72:B73"/>
    <mergeCell ref="M6:O6"/>
    <mergeCell ref="Q6:S6"/>
    <mergeCell ref="M7:M8"/>
    <mergeCell ref="N7:N8"/>
    <mergeCell ref="O7:O8"/>
    <mergeCell ref="Q7:Q8"/>
    <mergeCell ref="S7:S8"/>
    <mergeCell ref="I7:K7"/>
    <mergeCell ref="B30:B32"/>
    <mergeCell ref="C6:D6"/>
    <mergeCell ref="F6:H6"/>
    <mergeCell ref="B7:B8"/>
    <mergeCell ref="C7:C8"/>
    <mergeCell ref="D7:D8"/>
    <mergeCell ref="E7:E8"/>
    <mergeCell ref="F7:H7"/>
  </mergeCells>
  <conditionalFormatting sqref="C75:K76 I5:K5 C74:H74">
    <cfRule type="expression" dxfId="412" priority="220">
      <formula>#REF!="No cambia"</formula>
    </cfRule>
    <cfRule type="expression" dxfId="411" priority="221">
      <formula>#REF!="Cambia"</formula>
    </cfRule>
  </conditionalFormatting>
  <conditionalFormatting sqref="O39:O45 O9:O28 O33:O37">
    <cfRule type="cellIs" dxfId="410" priority="219" operator="between">
      <formula>-0.0000001</formula>
      <formula>0.0000001</formula>
    </cfRule>
  </conditionalFormatting>
  <conditionalFormatting sqref="M39:M45 M9:N28 M33:N37">
    <cfRule type="cellIs" dxfId="409" priority="218" operator="equal">
      <formula>0</formula>
    </cfRule>
  </conditionalFormatting>
  <conditionalFormatting sqref="S39:S45 S9:S28 S33:S37">
    <cfRule type="expression" dxfId="408" priority="212">
      <formula>#REF!="No cambia"</formula>
    </cfRule>
    <cfRule type="expression" dxfId="407" priority="213">
      <formula>#REF!="Cambia"</formula>
    </cfRule>
  </conditionalFormatting>
  <conditionalFormatting sqref="R39:R45 E39:H45 R33:R37 C64:C68">
    <cfRule type="expression" dxfId="406" priority="214">
      <formula>#REF!="No cambia"</formula>
    </cfRule>
    <cfRule type="expression" dxfId="405" priority="215">
      <formula>#REF!="Cambia"</formula>
    </cfRule>
  </conditionalFormatting>
  <conditionalFormatting sqref="R9:R28 E55:E62 E64:E68 D68 C65:C68">
    <cfRule type="expression" dxfId="404" priority="216">
      <formula>#REF!="No cambia"</formula>
    </cfRule>
    <cfRule type="expression" dxfId="403" priority="217">
      <formula>#REF!="Cambia"</formula>
    </cfRule>
  </conditionalFormatting>
  <conditionalFormatting sqref="R30:R32 R47:R50 R52:R53 R55:R68 R70">
    <cfRule type="expression" dxfId="402" priority="202">
      <formula>#REF!="No cambia"</formula>
    </cfRule>
    <cfRule type="expression" dxfId="401" priority="203">
      <formula>#REF!="Cambia"</formula>
    </cfRule>
  </conditionalFormatting>
  <conditionalFormatting sqref="E30:E32 E47:E49 E52:E53 E70">
    <cfRule type="expression" dxfId="400" priority="210">
      <formula>#REF!="No cambia"</formula>
    </cfRule>
    <cfRule type="expression" dxfId="399" priority="211">
      <formula>#REF!="Cambia"</formula>
    </cfRule>
  </conditionalFormatting>
  <conditionalFormatting sqref="F30:H32 F47:H49 F52:H53 F55:H68 F70:H70 F12:H12 F9:H10 F16:H21 F23:H28">
    <cfRule type="expression" dxfId="398" priority="208">
      <formula>#REF!="No cambia"</formula>
    </cfRule>
    <cfRule type="expression" dxfId="397" priority="209">
      <formula>#REF!="Cambia"</formula>
    </cfRule>
  </conditionalFormatting>
  <conditionalFormatting sqref="O30:O32 O47:O50 O52:O53 O55:O68 O70">
    <cfRule type="cellIs" dxfId="396" priority="207" operator="between">
      <formula>-0.0000001</formula>
      <formula>0.0000001</formula>
    </cfRule>
  </conditionalFormatting>
  <conditionalFormatting sqref="M30:M32 M47:M50 M52:M53 M55:M68 M70">
    <cfRule type="cellIs" dxfId="395" priority="206" operator="equal">
      <formula>0</formula>
    </cfRule>
  </conditionalFormatting>
  <conditionalFormatting sqref="S30:S32 S47:S50 S52:S53 S55:S68 S70">
    <cfRule type="expression" dxfId="394" priority="204">
      <formula>#REF!="No cambia"</formula>
    </cfRule>
    <cfRule type="expression" dxfId="393" priority="205">
      <formula>#REF!="Cambia"</formula>
    </cfRule>
  </conditionalFormatting>
  <conditionalFormatting sqref="L29:M29 O29:S29">
    <cfRule type="expression" dxfId="392" priority="200">
      <formula>#REF!="No cambia"</formula>
    </cfRule>
    <cfRule type="expression" dxfId="391" priority="201">
      <formula>#REF!="Cambia"</formula>
    </cfRule>
  </conditionalFormatting>
  <conditionalFormatting sqref="L38:M38 O38:S38">
    <cfRule type="expression" dxfId="390" priority="198">
      <formula>#REF!="No cambia"</formula>
    </cfRule>
    <cfRule type="expression" dxfId="389" priority="199">
      <formula>#REF!="Cambia"</formula>
    </cfRule>
  </conditionalFormatting>
  <conditionalFormatting sqref="L46:M46 O46:S46">
    <cfRule type="expression" dxfId="388" priority="196">
      <formula>#REF!="No cambia"</formula>
    </cfRule>
    <cfRule type="expression" dxfId="387" priority="197">
      <formula>#REF!="Cambia"</formula>
    </cfRule>
  </conditionalFormatting>
  <conditionalFormatting sqref="L51:M51 O51:S51">
    <cfRule type="expression" dxfId="386" priority="194">
      <formula>#REF!="No cambia"</formula>
    </cfRule>
    <cfRule type="expression" dxfId="385" priority="195">
      <formula>#REF!="Cambia"</formula>
    </cfRule>
  </conditionalFormatting>
  <conditionalFormatting sqref="L54:M54 O54:S54">
    <cfRule type="expression" dxfId="384" priority="192">
      <formula>#REF!="No cambia"</formula>
    </cfRule>
    <cfRule type="expression" dxfId="383" priority="193">
      <formula>#REF!="Cambia"</formula>
    </cfRule>
  </conditionalFormatting>
  <conditionalFormatting sqref="L69:M69 O69:S69">
    <cfRule type="expression" dxfId="382" priority="190">
      <formula>#REF!="No cambia"</formula>
    </cfRule>
    <cfRule type="expression" dxfId="381" priority="191">
      <formula>#REF!="Cambia"</formula>
    </cfRule>
  </conditionalFormatting>
  <conditionalFormatting sqref="R73">
    <cfRule type="expression" dxfId="380" priority="168">
      <formula>#REF!="No cambia"</formula>
    </cfRule>
    <cfRule type="expression" dxfId="379" priority="169">
      <formula>#REF!="Cambia"</formula>
    </cfRule>
  </conditionalFormatting>
  <conditionalFormatting sqref="R72">
    <cfRule type="expression" dxfId="378" priority="180">
      <formula>#REF!="No cambia"</formula>
    </cfRule>
    <cfRule type="expression" dxfId="377" priority="181">
      <formula>#REF!="Cambia"</formula>
    </cfRule>
  </conditionalFormatting>
  <conditionalFormatting sqref="E72">
    <cfRule type="expression" dxfId="376" priority="188">
      <formula>#REF!="No cambia"</formula>
    </cfRule>
    <cfRule type="expression" dxfId="375" priority="189">
      <formula>#REF!="Cambia"</formula>
    </cfRule>
  </conditionalFormatting>
  <conditionalFormatting sqref="F72:H72">
    <cfRule type="expression" dxfId="374" priority="186">
      <formula>#REF!="No cambia"</formula>
    </cfRule>
    <cfRule type="expression" dxfId="373" priority="187">
      <formula>#REF!="Cambia"</formula>
    </cfRule>
  </conditionalFormatting>
  <conditionalFormatting sqref="O72">
    <cfRule type="cellIs" dxfId="372" priority="185" operator="between">
      <formula>-0.0000001</formula>
      <formula>0.0000001</formula>
    </cfRule>
  </conditionalFormatting>
  <conditionalFormatting sqref="M72">
    <cfRule type="cellIs" dxfId="371" priority="184" operator="equal">
      <formula>0</formula>
    </cfRule>
  </conditionalFormatting>
  <conditionalFormatting sqref="S72">
    <cfRule type="expression" dxfId="370" priority="182">
      <formula>#REF!="No cambia"</formula>
    </cfRule>
    <cfRule type="expression" dxfId="369" priority="183">
      <formula>#REF!="Cambia"</formula>
    </cfRule>
  </conditionalFormatting>
  <conditionalFormatting sqref="L71:M71 O71:S71">
    <cfRule type="expression" dxfId="368" priority="178">
      <formula>#REF!="No cambia"</formula>
    </cfRule>
    <cfRule type="expression" dxfId="367" priority="179">
      <formula>#REF!="Cambia"</formula>
    </cfRule>
  </conditionalFormatting>
  <conditionalFormatting sqref="E73">
    <cfRule type="expression" dxfId="366" priority="176">
      <formula>#REF!="No cambia"</formula>
    </cfRule>
    <cfRule type="expression" dxfId="365" priority="177">
      <formula>#REF!="Cambia"</formula>
    </cfRule>
  </conditionalFormatting>
  <conditionalFormatting sqref="F73:H73">
    <cfRule type="expression" dxfId="364" priority="174">
      <formula>#REF!="No cambia"</formula>
    </cfRule>
    <cfRule type="expression" dxfId="363" priority="175">
      <formula>#REF!="Cambia"</formula>
    </cfRule>
  </conditionalFormatting>
  <conditionalFormatting sqref="O73">
    <cfRule type="cellIs" dxfId="362" priority="173" operator="between">
      <formula>-0.0000001</formula>
      <formula>0.0000001</formula>
    </cfRule>
  </conditionalFormatting>
  <conditionalFormatting sqref="M73">
    <cfRule type="cellIs" dxfId="361" priority="172" operator="equal">
      <formula>0</formula>
    </cfRule>
  </conditionalFormatting>
  <conditionalFormatting sqref="S73">
    <cfRule type="expression" dxfId="360" priority="170">
      <formula>#REF!="No cambia"</formula>
    </cfRule>
    <cfRule type="expression" dxfId="359" priority="171">
      <formula>#REF!="Cambia"</formula>
    </cfRule>
  </conditionalFormatting>
  <conditionalFormatting sqref="N39:N45">
    <cfRule type="cellIs" dxfId="358" priority="167" operator="equal">
      <formula>0</formula>
    </cfRule>
  </conditionalFormatting>
  <conditionalFormatting sqref="N29">
    <cfRule type="expression" dxfId="357" priority="165">
      <formula>#REF!="No cambia"</formula>
    </cfRule>
    <cfRule type="expression" dxfId="356" priority="166">
      <formula>#REF!="Cambia"</formula>
    </cfRule>
  </conditionalFormatting>
  <conditionalFormatting sqref="N38">
    <cfRule type="expression" dxfId="355" priority="163">
      <formula>#REF!="No cambia"</formula>
    </cfRule>
    <cfRule type="expression" dxfId="354" priority="164">
      <formula>#REF!="Cambia"</formula>
    </cfRule>
  </conditionalFormatting>
  <conditionalFormatting sqref="N46">
    <cfRule type="expression" dxfId="353" priority="161">
      <formula>#REF!="No cambia"</formula>
    </cfRule>
    <cfRule type="expression" dxfId="352" priority="162">
      <formula>#REF!="Cambia"</formula>
    </cfRule>
  </conditionalFormatting>
  <conditionalFormatting sqref="N51">
    <cfRule type="expression" dxfId="351" priority="159">
      <formula>#REF!="No cambia"</formula>
    </cfRule>
    <cfRule type="expression" dxfId="350" priority="160">
      <formula>#REF!="Cambia"</formula>
    </cfRule>
  </conditionalFormatting>
  <conditionalFormatting sqref="N54">
    <cfRule type="expression" dxfId="349" priority="157">
      <formula>#REF!="No cambia"</formula>
    </cfRule>
    <cfRule type="expression" dxfId="348" priority="158">
      <formula>#REF!="Cambia"</formula>
    </cfRule>
  </conditionalFormatting>
  <conditionalFormatting sqref="N69">
    <cfRule type="expression" dxfId="347" priority="155">
      <formula>#REF!="No cambia"</formula>
    </cfRule>
    <cfRule type="expression" dxfId="346" priority="156">
      <formula>#REF!="Cambia"</formula>
    </cfRule>
  </conditionalFormatting>
  <conditionalFormatting sqref="N71">
    <cfRule type="expression" dxfId="345" priority="153">
      <formula>#REF!="No cambia"</formula>
    </cfRule>
    <cfRule type="expression" dxfId="344" priority="154">
      <formula>#REF!="Cambia"</formula>
    </cfRule>
  </conditionalFormatting>
  <conditionalFormatting sqref="N72:N73 N70 N55:N68 N52:N53 N47:N50 N30:N32">
    <cfRule type="cellIs" dxfId="343" priority="152" operator="equal">
      <formula>0</formula>
    </cfRule>
  </conditionalFormatting>
  <conditionalFormatting sqref="C70:D70">
    <cfRule type="expression" dxfId="342" priority="150">
      <formula>#REF!="No cambia"</formula>
    </cfRule>
    <cfRule type="expression" dxfId="341" priority="151">
      <formula>#REF!="Cambia"</formula>
    </cfRule>
  </conditionalFormatting>
  <conditionalFormatting sqref="D65:D67 C52:D53 C55:D59 C61:D62 C47:D50 C60">
    <cfRule type="expression" dxfId="340" priority="148">
      <formula>#REF!="No cambia"</formula>
    </cfRule>
    <cfRule type="expression" dxfId="339" priority="149">
      <formula>#REF!="Cambia"</formula>
    </cfRule>
  </conditionalFormatting>
  <conditionalFormatting sqref="C32:D32">
    <cfRule type="expression" dxfId="338" priority="142">
      <formula>#REF!="No cambia"</formula>
    </cfRule>
    <cfRule type="expression" dxfId="337" priority="143">
      <formula>#REF!="Cambia"</formula>
    </cfRule>
  </conditionalFormatting>
  <conditionalFormatting sqref="C30:D30">
    <cfRule type="expression" dxfId="336" priority="146">
      <formula>#REF!="No cambia"</formula>
    </cfRule>
    <cfRule type="expression" dxfId="335" priority="147">
      <formula>#REF!="Cambia"</formula>
    </cfRule>
  </conditionalFormatting>
  <conditionalFormatting sqref="C31:D31">
    <cfRule type="expression" dxfId="334" priority="144">
      <formula>#REF!="No cambia"</formula>
    </cfRule>
    <cfRule type="expression" dxfId="333" priority="145">
      <formula>#REF!="Cambia"</formula>
    </cfRule>
  </conditionalFormatting>
  <conditionalFormatting sqref="C39:D45">
    <cfRule type="expression" dxfId="332" priority="140">
      <formula>#REF!="No cambia"</formula>
    </cfRule>
    <cfRule type="expression" dxfId="331" priority="141">
      <formula>#REF!="Cambia"</formula>
    </cfRule>
  </conditionalFormatting>
  <conditionalFormatting sqref="C60:D62">
    <cfRule type="expression" dxfId="330" priority="138">
      <formula>#REF!="No cambia"</formula>
    </cfRule>
    <cfRule type="expression" dxfId="329" priority="139">
      <formula>#REF!="Cambia"</formula>
    </cfRule>
  </conditionalFormatting>
  <conditionalFormatting sqref="C64:D64">
    <cfRule type="expression" dxfId="328" priority="136">
      <formula>#REF!="No cambia"</formula>
    </cfRule>
    <cfRule type="expression" dxfId="327" priority="137">
      <formula>#REF!="Cambia"</formula>
    </cfRule>
  </conditionalFormatting>
  <conditionalFormatting sqref="C72:D73">
    <cfRule type="expression" dxfId="326" priority="132">
      <formula>#REF!="No cambia"</formula>
    </cfRule>
    <cfRule type="expression" dxfId="325" priority="133">
      <formula>#REF!="Cambia"</formula>
    </cfRule>
  </conditionalFormatting>
  <conditionalFormatting sqref="K6">
    <cfRule type="cellIs" dxfId="324" priority="129" operator="notEqual">
      <formula>0</formula>
    </cfRule>
  </conditionalFormatting>
  <conditionalFormatting sqref="C29">
    <cfRule type="expression" dxfId="323" priority="127">
      <formula>#REF!="No cambia"</formula>
    </cfRule>
    <cfRule type="expression" dxfId="322" priority="128">
      <formula>#REF!="Cambia"</formula>
    </cfRule>
  </conditionalFormatting>
  <conditionalFormatting sqref="C38">
    <cfRule type="expression" dxfId="321" priority="125">
      <formula>#REF!="No cambia"</formula>
    </cfRule>
    <cfRule type="expression" dxfId="320" priority="126">
      <formula>#REF!="Cambia"</formula>
    </cfRule>
  </conditionalFormatting>
  <conditionalFormatting sqref="C46">
    <cfRule type="expression" dxfId="319" priority="123">
      <formula>#REF!="No cambia"</formula>
    </cfRule>
    <cfRule type="expression" dxfId="318" priority="124">
      <formula>#REF!="Cambia"</formula>
    </cfRule>
  </conditionalFormatting>
  <conditionalFormatting sqref="C51">
    <cfRule type="expression" dxfId="317" priority="121">
      <formula>#REF!="No cambia"</formula>
    </cfRule>
    <cfRule type="expression" dxfId="316" priority="122">
      <formula>#REF!="Cambia"</formula>
    </cfRule>
  </conditionalFormatting>
  <conditionalFormatting sqref="C54">
    <cfRule type="expression" dxfId="315" priority="119">
      <formula>#REF!="No cambia"</formula>
    </cfRule>
    <cfRule type="expression" dxfId="314" priority="120">
      <formula>#REF!="Cambia"</formula>
    </cfRule>
  </conditionalFormatting>
  <conditionalFormatting sqref="C69">
    <cfRule type="expression" dxfId="313" priority="117">
      <formula>#REF!="No cambia"</formula>
    </cfRule>
    <cfRule type="expression" dxfId="312" priority="118">
      <formula>#REF!="Cambia"</formula>
    </cfRule>
  </conditionalFormatting>
  <conditionalFormatting sqref="C71">
    <cfRule type="expression" dxfId="311" priority="115">
      <formula>#REF!="No cambia"</formula>
    </cfRule>
    <cfRule type="expression" dxfId="310" priority="116">
      <formula>#REF!="Cambia"</formula>
    </cfRule>
  </conditionalFormatting>
  <conditionalFormatting sqref="F33:H37">
    <cfRule type="expression" dxfId="309" priority="113">
      <formula>#REF!="No cambia"</formula>
    </cfRule>
    <cfRule type="expression" dxfId="308" priority="114">
      <formula>#REF!="Cambia"</formula>
    </cfRule>
  </conditionalFormatting>
  <conditionalFormatting sqref="D10">
    <cfRule type="expression" dxfId="307" priority="77">
      <formula>#REF!="No cambia"</formula>
    </cfRule>
    <cfRule type="expression" dxfId="306" priority="78">
      <formula>#REF!="Cambia"</formula>
    </cfRule>
  </conditionalFormatting>
  <conditionalFormatting sqref="C37">
    <cfRule type="expression" dxfId="305" priority="85">
      <formula>#REF!="No cambia"</formula>
    </cfRule>
    <cfRule type="expression" dxfId="304" priority="86">
      <formula>#REF!="Cambia"</formula>
    </cfRule>
  </conditionalFormatting>
  <conditionalFormatting sqref="C33">
    <cfRule type="expression" dxfId="303" priority="111">
      <formula>#REF!="No cambia"</formula>
    </cfRule>
    <cfRule type="expression" dxfId="302" priority="112">
      <formula>#REF!="Cambia"</formula>
    </cfRule>
  </conditionalFormatting>
  <conditionalFormatting sqref="E34">
    <cfRule type="expression" dxfId="301" priority="109">
      <formula>#REF!="No cambia"</formula>
    </cfRule>
    <cfRule type="expression" dxfId="300" priority="110">
      <formula>#REF!="Cambia"</formula>
    </cfRule>
  </conditionalFormatting>
  <conditionalFormatting sqref="D34">
    <cfRule type="expression" dxfId="299" priority="107">
      <formula>#REF!="No cambia"</formula>
    </cfRule>
    <cfRule type="expression" dxfId="298" priority="108">
      <formula>#REF!="Cambia"</formula>
    </cfRule>
  </conditionalFormatting>
  <conditionalFormatting sqref="C34">
    <cfRule type="expression" dxfId="297" priority="105">
      <formula>#REF!="No cambia"</formula>
    </cfRule>
    <cfRule type="expression" dxfId="296" priority="106">
      <formula>#REF!="Cambia"</formula>
    </cfRule>
  </conditionalFormatting>
  <conditionalFormatting sqref="E35">
    <cfRule type="expression" dxfId="295" priority="103">
      <formula>#REF!="No cambia"</formula>
    </cfRule>
    <cfRule type="expression" dxfId="294" priority="104">
      <formula>#REF!="Cambia"</formula>
    </cfRule>
  </conditionalFormatting>
  <conditionalFormatting sqref="E35">
    <cfRule type="expression" dxfId="293" priority="101">
      <formula>#REF!="No cambia"</formula>
    </cfRule>
    <cfRule type="expression" dxfId="292" priority="102">
      <formula>#REF!="Cambia"</formula>
    </cfRule>
  </conditionalFormatting>
  <conditionalFormatting sqref="D35">
    <cfRule type="expression" dxfId="291" priority="99">
      <formula>#REF!="No cambia"</formula>
    </cfRule>
    <cfRule type="expression" dxfId="290" priority="100">
      <formula>#REF!="Cambia"</formula>
    </cfRule>
  </conditionalFormatting>
  <conditionalFormatting sqref="C35">
    <cfRule type="expression" dxfId="289" priority="97">
      <formula>#REF!="No cambia"</formula>
    </cfRule>
    <cfRule type="expression" dxfId="288" priority="98">
      <formula>#REF!="Cambia"</formula>
    </cfRule>
  </conditionalFormatting>
  <conditionalFormatting sqref="E36">
    <cfRule type="expression" dxfId="287" priority="95">
      <formula>#REF!="No cambia"</formula>
    </cfRule>
    <cfRule type="expression" dxfId="286" priority="96">
      <formula>#REF!="Cambia"</formula>
    </cfRule>
  </conditionalFormatting>
  <conditionalFormatting sqref="D36">
    <cfRule type="expression" dxfId="285" priority="93">
      <formula>#REF!="No cambia"</formula>
    </cfRule>
    <cfRule type="expression" dxfId="284" priority="94">
      <formula>#REF!="Cambia"</formula>
    </cfRule>
  </conditionalFormatting>
  <conditionalFormatting sqref="C36">
    <cfRule type="expression" dxfId="283" priority="91">
      <formula>#REF!="No cambia"</formula>
    </cfRule>
    <cfRule type="expression" dxfId="282" priority="92">
      <formula>#REF!="Cambia"</formula>
    </cfRule>
  </conditionalFormatting>
  <conditionalFormatting sqref="E37">
    <cfRule type="expression" dxfId="281" priority="89">
      <formula>#REF!="No cambia"</formula>
    </cfRule>
    <cfRule type="expression" dxfId="280" priority="90">
      <formula>#REF!="Cambia"</formula>
    </cfRule>
  </conditionalFormatting>
  <conditionalFormatting sqref="D37">
    <cfRule type="expression" dxfId="279" priority="87">
      <formula>#REF!="No cambia"</formula>
    </cfRule>
    <cfRule type="expression" dxfId="278" priority="88">
      <formula>#REF!="Cambia"</formula>
    </cfRule>
  </conditionalFormatting>
  <conditionalFormatting sqref="C10">
    <cfRule type="expression" dxfId="277" priority="83">
      <formula>#REF!="No cambia"</formula>
    </cfRule>
    <cfRule type="expression" dxfId="276" priority="84">
      <formula>#REF!="Cambia"</formula>
    </cfRule>
  </conditionalFormatting>
  <conditionalFormatting sqref="C12">
    <cfRule type="expression" dxfId="275" priority="81">
      <formula>#REF!="No cambia"</formula>
    </cfRule>
    <cfRule type="expression" dxfId="274" priority="82">
      <formula>#REF!="Cambia"</formula>
    </cfRule>
  </conditionalFormatting>
  <conditionalFormatting sqref="C9">
    <cfRule type="expression" dxfId="273" priority="79">
      <formula>#REF!="No cambia"</formula>
    </cfRule>
    <cfRule type="expression" dxfId="272" priority="80">
      <formula>#REF!="Cambia"</formula>
    </cfRule>
  </conditionalFormatting>
  <conditionalFormatting sqref="E10">
    <cfRule type="expression" dxfId="271" priority="75">
      <formula>#REF!="No cambia"</formula>
    </cfRule>
    <cfRule type="expression" dxfId="270" priority="76">
      <formula>#REF!="Cambia"</formula>
    </cfRule>
  </conditionalFormatting>
  <conditionalFormatting sqref="E16:E21 E23:E28">
    <cfRule type="expression" dxfId="269" priority="73">
      <formula>#REF!="No cambia"</formula>
    </cfRule>
    <cfRule type="expression" dxfId="268" priority="74">
      <formula>#REF!="Cambia"</formula>
    </cfRule>
  </conditionalFormatting>
  <conditionalFormatting sqref="C23:D28">
    <cfRule type="expression" dxfId="267" priority="61">
      <formula>#REF!="No cambia"</formula>
    </cfRule>
    <cfRule type="expression" dxfId="266" priority="62">
      <formula>#REF!="Cambia"</formula>
    </cfRule>
  </conditionalFormatting>
  <conditionalFormatting sqref="F15:H15">
    <cfRule type="expression" dxfId="265" priority="71">
      <formula>#REF!="No cambia"</formula>
    </cfRule>
    <cfRule type="expression" dxfId="264" priority="72">
      <formula>#REF!="Cambia"</formula>
    </cfRule>
  </conditionalFormatting>
  <conditionalFormatting sqref="C15">
    <cfRule type="expression" dxfId="263" priority="69">
      <formula>#REF!="No cambia"</formula>
    </cfRule>
    <cfRule type="expression" dxfId="262" priority="70">
      <formula>#REF!="Cambia"</formula>
    </cfRule>
  </conditionalFormatting>
  <conditionalFormatting sqref="C16:D21">
    <cfRule type="expression" dxfId="261" priority="67">
      <formula>#REF!="No cambia"</formula>
    </cfRule>
    <cfRule type="expression" dxfId="260" priority="68">
      <formula>#REF!="Cambia"</formula>
    </cfRule>
  </conditionalFormatting>
  <conditionalFormatting sqref="F22:H22">
    <cfRule type="expression" dxfId="259" priority="65">
      <formula>#REF!="No cambia"</formula>
    </cfRule>
    <cfRule type="expression" dxfId="258" priority="66">
      <formula>#REF!="Cambia"</formula>
    </cfRule>
  </conditionalFormatting>
  <conditionalFormatting sqref="C22">
    <cfRule type="expression" dxfId="257" priority="63">
      <formula>#REF!="No cambia"</formula>
    </cfRule>
    <cfRule type="expression" dxfId="256" priority="64">
      <formula>#REF!="Cambia"</formula>
    </cfRule>
  </conditionalFormatting>
  <conditionalFormatting sqref="E50">
    <cfRule type="expression" dxfId="255" priority="59">
      <formula>#REF!="No cambia"</formula>
    </cfRule>
    <cfRule type="expression" dxfId="254" priority="60">
      <formula>#REF!="Cambia"</formula>
    </cfRule>
  </conditionalFormatting>
  <conditionalFormatting sqref="F50:H50">
    <cfRule type="expression" dxfId="253" priority="57">
      <formula>#REF!="No cambia"</formula>
    </cfRule>
    <cfRule type="expression" dxfId="252" priority="58">
      <formula>#REF!="Cambia"</formula>
    </cfRule>
  </conditionalFormatting>
  <conditionalFormatting sqref="F11:H11">
    <cfRule type="expression" dxfId="251" priority="55">
      <formula>#REF!="No cambia"</formula>
    </cfRule>
    <cfRule type="expression" dxfId="250" priority="56">
      <formula>#REF!="Cambia"</formula>
    </cfRule>
  </conditionalFormatting>
  <conditionalFormatting sqref="D11">
    <cfRule type="expression" dxfId="249" priority="51">
      <formula>#REF!="No cambia"</formula>
    </cfRule>
    <cfRule type="expression" dxfId="248" priority="52">
      <formula>#REF!="Cambia"</formula>
    </cfRule>
  </conditionalFormatting>
  <conditionalFormatting sqref="C11">
    <cfRule type="expression" dxfId="247" priority="53">
      <formula>#REF!="No cambia"</formula>
    </cfRule>
    <cfRule type="expression" dxfId="246" priority="54">
      <formula>#REF!="Cambia"</formula>
    </cfRule>
  </conditionalFormatting>
  <conditionalFormatting sqref="E11">
    <cfRule type="expression" dxfId="245" priority="49">
      <formula>#REF!="No cambia"</formula>
    </cfRule>
    <cfRule type="expression" dxfId="244" priority="50">
      <formula>#REF!="Cambia"</formula>
    </cfRule>
  </conditionalFormatting>
  <conditionalFormatting sqref="F14:H14">
    <cfRule type="expression" dxfId="243" priority="47">
      <formula>#REF!="No cambia"</formula>
    </cfRule>
    <cfRule type="expression" dxfId="242" priority="48">
      <formula>#REF!="Cambia"</formula>
    </cfRule>
  </conditionalFormatting>
  <conditionalFormatting sqref="C14:D14">
    <cfRule type="expression" dxfId="241" priority="45">
      <formula>#REF!="No cambia"</formula>
    </cfRule>
    <cfRule type="expression" dxfId="240" priority="46">
      <formula>#REF!="Cambia"</formula>
    </cfRule>
  </conditionalFormatting>
  <conditionalFormatting sqref="E14">
    <cfRule type="expression" dxfId="239" priority="43">
      <formula>#REF!="No cambia"</formula>
    </cfRule>
    <cfRule type="expression" dxfId="238" priority="44">
      <formula>#REF!="Cambia"</formula>
    </cfRule>
  </conditionalFormatting>
  <conditionalFormatting sqref="F13:H13">
    <cfRule type="expression" dxfId="237" priority="41">
      <formula>#REF!="No cambia"</formula>
    </cfRule>
    <cfRule type="expression" dxfId="236" priority="42">
      <formula>#REF!="Cambia"</formula>
    </cfRule>
  </conditionalFormatting>
  <conditionalFormatting sqref="D13">
    <cfRule type="expression" dxfId="235" priority="37">
      <formula>#REF!="No cambia"</formula>
    </cfRule>
    <cfRule type="expression" dxfId="234" priority="38">
      <formula>#REF!="Cambia"</formula>
    </cfRule>
  </conditionalFormatting>
  <conditionalFormatting sqref="C13">
    <cfRule type="expression" dxfId="233" priority="39">
      <formula>#REF!="No cambia"</formula>
    </cfRule>
    <cfRule type="expression" dxfId="232" priority="40">
      <formula>#REF!="Cambia"</formula>
    </cfRule>
  </conditionalFormatting>
  <conditionalFormatting sqref="E13">
    <cfRule type="expression" dxfId="231" priority="35">
      <formula>#REF!="No cambia"</formula>
    </cfRule>
    <cfRule type="expression" dxfId="230" priority="36">
      <formula>#REF!="Cambia"</formula>
    </cfRule>
  </conditionalFormatting>
  <conditionalFormatting sqref="I39:K45">
    <cfRule type="expression" dxfId="229" priority="29">
      <formula>#REF!="No cambia"</formula>
    </cfRule>
    <cfRule type="expression" dxfId="228" priority="30">
      <formula>#REF!="Cambia"</formula>
    </cfRule>
  </conditionalFormatting>
  <conditionalFormatting sqref="I30:K32 I47:K49 I52:K53 I70:K70 J13:K13 I10:K10 I16:K21 I23:K28 I55:K68">
    <cfRule type="expression" dxfId="227" priority="27">
      <formula>#REF!="No cambia"</formula>
    </cfRule>
    <cfRule type="expression" dxfId="226" priority="28">
      <formula>#REF!="Cambia"</formula>
    </cfRule>
  </conditionalFormatting>
  <conditionalFormatting sqref="I72:K72">
    <cfRule type="expression" dxfId="225" priority="25">
      <formula>#REF!="No cambia"</formula>
    </cfRule>
    <cfRule type="expression" dxfId="224" priority="26">
      <formula>#REF!="Cambia"</formula>
    </cfRule>
  </conditionalFormatting>
  <conditionalFormatting sqref="I73:K73">
    <cfRule type="expression" dxfId="223" priority="23">
      <formula>#REF!="No cambia"</formula>
    </cfRule>
    <cfRule type="expression" dxfId="222" priority="24">
      <formula>#REF!="Cambia"</formula>
    </cfRule>
  </conditionalFormatting>
  <conditionalFormatting sqref="I34:K37 J33">
    <cfRule type="expression" dxfId="221" priority="21">
      <formula>#REF!="No cambia"</formula>
    </cfRule>
    <cfRule type="expression" dxfId="220" priority="22">
      <formula>#REF!="Cambia"</formula>
    </cfRule>
  </conditionalFormatting>
  <conditionalFormatting sqref="I50:K50">
    <cfRule type="expression" dxfId="219" priority="19">
      <formula>#REF!="No cambia"</formula>
    </cfRule>
    <cfRule type="expression" dxfId="218" priority="20">
      <formula>#REF!="Cambia"</formula>
    </cfRule>
  </conditionalFormatting>
  <conditionalFormatting sqref="I11:K11 J12 I16:K21 J15 I23:K32 J22 I34:K37 J33 I39:K45 J38 I47:K50 J46 I52:K53 J51 J54 I70:K70 J69 I72:K73 J71 I13:K14">
    <cfRule type="expression" dxfId="217" priority="17">
      <formula>#REF!="No cambia"</formula>
    </cfRule>
    <cfRule type="expression" dxfId="216" priority="18">
      <formula>#REF!="Cambia"</formula>
    </cfRule>
  </conditionalFormatting>
  <conditionalFormatting sqref="I14:K14">
    <cfRule type="expression" dxfId="215" priority="15">
      <formula>#REF!="No cambia"</formula>
    </cfRule>
    <cfRule type="expression" dxfId="214" priority="16">
      <formula>#REF!="Cambia"</formula>
    </cfRule>
  </conditionalFormatting>
  <conditionalFormatting sqref="I13">
    <cfRule type="expression" dxfId="213" priority="13">
      <formula>#REF!="No cambia"</formula>
    </cfRule>
    <cfRule type="expression" dxfId="212" priority="14">
      <formula>#REF!="Cambia"</formula>
    </cfRule>
  </conditionalFormatting>
  <conditionalFormatting sqref="I63:K63">
    <cfRule type="expression" dxfId="211" priority="11">
      <formula>#REF!="No cambia"</formula>
    </cfRule>
    <cfRule type="expression" dxfId="210" priority="12">
      <formula>#REF!="Cambia"</formula>
    </cfRule>
  </conditionalFormatting>
  <conditionalFormatting sqref="I13">
    <cfRule type="expression" dxfId="209" priority="9">
      <formula>#REF!="No cambia"</formula>
    </cfRule>
    <cfRule type="expression" dxfId="208" priority="10">
      <formula>#REF!="Cambia"</formula>
    </cfRule>
  </conditionalFormatting>
  <conditionalFormatting sqref="I13">
    <cfRule type="expression" dxfId="207" priority="7">
      <formula>#REF!="No cambia"</formula>
    </cfRule>
    <cfRule type="expression" dxfId="206" priority="8">
      <formula>#REF!="Cambia"</formula>
    </cfRule>
  </conditionalFormatting>
  <conditionalFormatting sqref="E63">
    <cfRule type="expression" dxfId="205" priority="5">
      <formula>#REF!="No cambia"</formula>
    </cfRule>
    <cfRule type="expression" dxfId="204" priority="6">
      <formula>#REF!="Cambia"</formula>
    </cfRule>
  </conditionalFormatting>
  <conditionalFormatting sqref="C63">
    <cfRule type="expression" dxfId="3" priority="3">
      <formula>#REF!="No cambia"</formula>
    </cfRule>
    <cfRule type="expression" dxfId="2" priority="4">
      <formula>#REF!="Cambia"</formula>
    </cfRule>
  </conditionalFormatting>
  <conditionalFormatting sqref="C63:D63">
    <cfRule type="expression" dxfId="1" priority="1">
      <formula>#REF!="No cambia"</formula>
    </cfRule>
    <cfRule type="expression" dxfId="0" priority="2">
      <formula>#REF!="Cambia"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5"/>
  <sheetViews>
    <sheetView topLeftCell="A37" workbookViewId="0">
      <selection activeCell="K63" sqref="K63"/>
    </sheetView>
  </sheetViews>
  <sheetFormatPr baseColWidth="10" defaultColWidth="9.140625" defaultRowHeight="15" x14ac:dyDescent="0.25"/>
  <cols>
    <col min="1" max="1" width="28.42578125" bestFit="1" customWidth="1"/>
    <col min="2" max="15" width="3" style="2" bestFit="1" customWidth="1"/>
    <col min="16" max="19" width="9.140625" style="2"/>
    <col min="20" max="20" width="9.140625" style="1"/>
  </cols>
  <sheetData>
    <row r="1" spans="1:20" ht="30" customHeight="1" x14ac:dyDescent="0.25">
      <c r="A1" s="202" t="s">
        <v>34</v>
      </c>
      <c r="B1" s="231">
        <v>1</v>
      </c>
      <c r="C1" s="235"/>
      <c r="D1" s="231" t="s">
        <v>29</v>
      </c>
      <c r="E1" s="235"/>
      <c r="F1" s="231" t="s">
        <v>36</v>
      </c>
      <c r="G1" s="235"/>
      <c r="H1" s="231" t="s">
        <v>39</v>
      </c>
      <c r="I1" s="235"/>
      <c r="J1" s="231" t="s">
        <v>30</v>
      </c>
      <c r="K1" s="235"/>
      <c r="L1" s="231" t="s">
        <v>31</v>
      </c>
      <c r="M1" s="235"/>
      <c r="N1" s="231" t="s">
        <v>198</v>
      </c>
      <c r="O1" s="235"/>
      <c r="P1" s="231" t="s">
        <v>50</v>
      </c>
      <c r="Q1" s="231" t="s">
        <v>51</v>
      </c>
      <c r="R1" s="231" t="s">
        <v>52</v>
      </c>
      <c r="S1" s="231" t="s">
        <v>197</v>
      </c>
      <c r="T1" s="233" t="s">
        <v>40</v>
      </c>
    </row>
    <row r="2" spans="1:20" ht="15.75" thickBot="1" x14ac:dyDescent="0.3">
      <c r="A2" s="210"/>
      <c r="B2" s="232"/>
      <c r="C2" s="236"/>
      <c r="D2" s="232"/>
      <c r="E2" s="236"/>
      <c r="F2" s="232"/>
      <c r="G2" s="236"/>
      <c r="H2" s="232"/>
      <c r="I2" s="236"/>
      <c r="J2" s="232"/>
      <c r="K2" s="236"/>
      <c r="L2" s="232"/>
      <c r="M2" s="236"/>
      <c r="N2" s="232"/>
      <c r="O2" s="236"/>
      <c r="P2" s="232"/>
      <c r="Q2" s="232"/>
      <c r="R2" s="232"/>
      <c r="S2" s="232"/>
      <c r="T2" s="234"/>
    </row>
    <row r="3" spans="1:20" x14ac:dyDescent="0.25">
      <c r="A3" s="62" t="s">
        <v>99</v>
      </c>
      <c r="B3" s="47">
        <v>10</v>
      </c>
      <c r="C3" s="48">
        <v>22</v>
      </c>
      <c r="D3" s="47">
        <v>12</v>
      </c>
      <c r="E3" s="48">
        <v>22</v>
      </c>
      <c r="F3" s="47">
        <v>14</v>
      </c>
      <c r="G3" s="48">
        <v>23</v>
      </c>
      <c r="H3" s="47">
        <v>14</v>
      </c>
      <c r="I3" s="48">
        <v>23</v>
      </c>
      <c r="J3" s="47">
        <v>16</v>
      </c>
      <c r="K3" s="48">
        <v>25</v>
      </c>
      <c r="L3" s="47">
        <v>18</v>
      </c>
      <c r="M3" s="48">
        <f t="shared" ref="M3:M10" si="0">+L3+R3+T3</f>
        <v>25</v>
      </c>
      <c r="N3" s="47">
        <v>20</v>
      </c>
      <c r="O3" s="48">
        <f>+N3+S3+V3</f>
        <v>27</v>
      </c>
      <c r="P3" s="229" t="s">
        <v>200</v>
      </c>
      <c r="Q3" s="230"/>
      <c r="R3" s="2">
        <v>7</v>
      </c>
      <c r="S3" s="2">
        <v>7</v>
      </c>
      <c r="T3" s="11"/>
    </row>
    <row r="4" spans="1:20" x14ac:dyDescent="0.25">
      <c r="A4" s="62" t="s">
        <v>76</v>
      </c>
      <c r="B4" s="47">
        <v>10</v>
      </c>
      <c r="C4" s="48">
        <f t="shared" ref="C4:C10" si="1">+B4+P4</f>
        <v>10</v>
      </c>
      <c r="D4" s="47">
        <v>12</v>
      </c>
      <c r="E4" s="48">
        <f t="shared" ref="E4:E10" si="2">+D4+P4</f>
        <v>12</v>
      </c>
      <c r="F4" s="47">
        <v>14</v>
      </c>
      <c r="G4" s="48">
        <f t="shared" ref="G4:G10" si="3">+F4+P4</f>
        <v>14</v>
      </c>
      <c r="H4" s="47">
        <v>14</v>
      </c>
      <c r="I4" s="48">
        <f t="shared" ref="I4:I10" si="4">+H4+P4+T4</f>
        <v>14</v>
      </c>
      <c r="J4" s="47">
        <v>16</v>
      </c>
      <c r="K4" s="48">
        <f t="shared" ref="K4:K10" si="5">+J4+Q4+T4</f>
        <v>16</v>
      </c>
      <c r="L4" s="47">
        <v>18</v>
      </c>
      <c r="M4" s="48">
        <f t="shared" si="0"/>
        <v>18</v>
      </c>
      <c r="N4" s="47">
        <v>20</v>
      </c>
      <c r="O4" s="48">
        <f t="shared" ref="O4:O10" si="6">+N4+S4+V4</f>
        <v>20</v>
      </c>
      <c r="P4" s="8"/>
      <c r="Q4" s="8"/>
      <c r="R4" s="8"/>
      <c r="S4" s="8"/>
      <c r="T4" s="11"/>
    </row>
    <row r="5" spans="1:20" x14ac:dyDescent="0.25">
      <c r="A5" s="63" t="s">
        <v>78</v>
      </c>
      <c r="B5" s="30">
        <v>10</v>
      </c>
      <c r="C5" s="31">
        <f t="shared" si="1"/>
        <v>20</v>
      </c>
      <c r="D5" s="30">
        <v>12</v>
      </c>
      <c r="E5" s="31">
        <f t="shared" si="2"/>
        <v>22</v>
      </c>
      <c r="F5" s="30">
        <v>14</v>
      </c>
      <c r="G5" s="31">
        <f t="shared" si="3"/>
        <v>24</v>
      </c>
      <c r="H5" s="30">
        <v>14</v>
      </c>
      <c r="I5" s="154">
        <f>+H5+Q5+T5</f>
        <v>23</v>
      </c>
      <c r="J5" s="30">
        <v>16</v>
      </c>
      <c r="K5" s="31">
        <f t="shared" si="5"/>
        <v>25</v>
      </c>
      <c r="L5" s="30">
        <v>18</v>
      </c>
      <c r="M5" s="31">
        <f t="shared" si="0"/>
        <v>23</v>
      </c>
      <c r="N5" s="47">
        <v>20</v>
      </c>
      <c r="O5" s="48">
        <f t="shared" si="6"/>
        <v>25</v>
      </c>
      <c r="P5" s="8">
        <v>10</v>
      </c>
      <c r="Q5" s="8">
        <v>9</v>
      </c>
      <c r="R5" s="8">
        <v>5</v>
      </c>
      <c r="S5" s="8">
        <v>5</v>
      </c>
      <c r="T5" s="11"/>
    </row>
    <row r="6" spans="1:20" x14ac:dyDescent="0.25">
      <c r="A6" s="63" t="s">
        <v>79</v>
      </c>
      <c r="B6" s="30">
        <v>10</v>
      </c>
      <c r="C6" s="31">
        <f t="shared" si="1"/>
        <v>22</v>
      </c>
      <c r="D6" s="30">
        <v>12</v>
      </c>
      <c r="E6" s="31">
        <f t="shared" si="2"/>
        <v>24</v>
      </c>
      <c r="F6" s="30">
        <v>14</v>
      </c>
      <c r="G6" s="31">
        <f t="shared" si="3"/>
        <v>26</v>
      </c>
      <c r="H6" s="30">
        <v>14</v>
      </c>
      <c r="I6" s="31">
        <f t="shared" si="4"/>
        <v>26</v>
      </c>
      <c r="J6" s="30">
        <v>16</v>
      </c>
      <c r="K6" s="31">
        <f t="shared" si="5"/>
        <v>27</v>
      </c>
      <c r="L6" s="30">
        <v>18</v>
      </c>
      <c r="M6" s="31">
        <f t="shared" si="0"/>
        <v>27</v>
      </c>
      <c r="N6" s="47">
        <v>20</v>
      </c>
      <c r="O6" s="48">
        <f t="shared" si="6"/>
        <v>29</v>
      </c>
      <c r="P6" s="8">
        <v>12</v>
      </c>
      <c r="Q6" s="8">
        <v>11</v>
      </c>
      <c r="R6" s="8">
        <v>9</v>
      </c>
      <c r="S6" s="8">
        <v>9</v>
      </c>
      <c r="T6" s="11"/>
    </row>
    <row r="7" spans="1:20" x14ac:dyDescent="0.25">
      <c r="A7" s="63" t="s">
        <v>80</v>
      </c>
      <c r="B7" s="30">
        <v>10</v>
      </c>
      <c r="C7" s="31">
        <f t="shared" si="1"/>
        <v>22</v>
      </c>
      <c r="D7" s="30">
        <v>12</v>
      </c>
      <c r="E7" s="31">
        <f t="shared" si="2"/>
        <v>24</v>
      </c>
      <c r="F7" s="30">
        <v>14</v>
      </c>
      <c r="G7" s="31">
        <f t="shared" si="3"/>
        <v>26</v>
      </c>
      <c r="H7" s="30">
        <v>14</v>
      </c>
      <c r="I7" s="31">
        <f t="shared" si="4"/>
        <v>26</v>
      </c>
      <c r="J7" s="30">
        <v>16</v>
      </c>
      <c r="K7" s="31">
        <f t="shared" si="5"/>
        <v>27</v>
      </c>
      <c r="L7" s="30">
        <v>18</v>
      </c>
      <c r="M7" s="31">
        <f t="shared" si="0"/>
        <v>27</v>
      </c>
      <c r="N7" s="47">
        <v>20</v>
      </c>
      <c r="O7" s="48">
        <f t="shared" si="6"/>
        <v>29</v>
      </c>
      <c r="P7" s="8">
        <v>12</v>
      </c>
      <c r="Q7" s="8">
        <v>11</v>
      </c>
      <c r="R7" s="8">
        <v>9</v>
      </c>
      <c r="S7" s="8">
        <v>9</v>
      </c>
      <c r="T7" s="11"/>
    </row>
    <row r="8" spans="1:20" x14ac:dyDescent="0.25">
      <c r="A8" s="63" t="s">
        <v>81</v>
      </c>
      <c r="B8" s="30">
        <v>10</v>
      </c>
      <c r="C8" s="31">
        <f t="shared" si="1"/>
        <v>22</v>
      </c>
      <c r="D8" s="30">
        <v>12</v>
      </c>
      <c r="E8" s="31">
        <f t="shared" si="2"/>
        <v>24</v>
      </c>
      <c r="F8" s="30">
        <v>14</v>
      </c>
      <c r="G8" s="31">
        <f t="shared" si="3"/>
        <v>26</v>
      </c>
      <c r="H8" s="30">
        <v>14</v>
      </c>
      <c r="I8" s="31">
        <f t="shared" si="4"/>
        <v>26</v>
      </c>
      <c r="J8" s="30">
        <v>16</v>
      </c>
      <c r="K8" s="31">
        <f t="shared" si="5"/>
        <v>27</v>
      </c>
      <c r="L8" s="30">
        <v>18</v>
      </c>
      <c r="M8" s="31">
        <f t="shared" si="0"/>
        <v>27</v>
      </c>
      <c r="N8" s="47">
        <v>20</v>
      </c>
      <c r="O8" s="48">
        <f t="shared" si="6"/>
        <v>29</v>
      </c>
      <c r="P8" s="8">
        <v>12</v>
      </c>
      <c r="Q8" s="8">
        <v>11</v>
      </c>
      <c r="R8" s="8">
        <v>9</v>
      </c>
      <c r="S8" s="8">
        <v>9</v>
      </c>
      <c r="T8" s="11"/>
    </row>
    <row r="9" spans="1:20" x14ac:dyDescent="0.25">
      <c r="A9" s="63" t="s">
        <v>82</v>
      </c>
      <c r="B9" s="30">
        <v>10</v>
      </c>
      <c r="C9" s="31">
        <f t="shared" si="1"/>
        <v>19</v>
      </c>
      <c r="D9" s="30">
        <v>12</v>
      </c>
      <c r="E9" s="31">
        <f t="shared" si="2"/>
        <v>21</v>
      </c>
      <c r="F9" s="30">
        <v>14</v>
      </c>
      <c r="G9" s="31">
        <f t="shared" si="3"/>
        <v>23</v>
      </c>
      <c r="H9" s="30">
        <v>14</v>
      </c>
      <c r="I9" s="31">
        <f t="shared" si="4"/>
        <v>23</v>
      </c>
      <c r="J9" s="30">
        <v>16</v>
      </c>
      <c r="K9" s="31">
        <f t="shared" si="5"/>
        <v>25</v>
      </c>
      <c r="L9" s="30">
        <v>18</v>
      </c>
      <c r="M9" s="31">
        <f t="shared" si="0"/>
        <v>27</v>
      </c>
      <c r="N9" s="47">
        <v>20</v>
      </c>
      <c r="O9" s="48">
        <f t="shared" si="6"/>
        <v>29</v>
      </c>
      <c r="P9" s="8">
        <v>9</v>
      </c>
      <c r="Q9" s="8">
        <v>9</v>
      </c>
      <c r="R9" s="8">
        <v>9</v>
      </c>
      <c r="S9" s="8">
        <v>9</v>
      </c>
      <c r="T9" s="11"/>
    </row>
    <row r="10" spans="1:20" x14ac:dyDescent="0.25">
      <c r="A10" s="63" t="s">
        <v>83</v>
      </c>
      <c r="B10" s="30">
        <v>10</v>
      </c>
      <c r="C10" s="31">
        <f t="shared" si="1"/>
        <v>19</v>
      </c>
      <c r="D10" s="30">
        <v>12</v>
      </c>
      <c r="E10" s="31">
        <f t="shared" si="2"/>
        <v>21</v>
      </c>
      <c r="F10" s="30">
        <v>14</v>
      </c>
      <c r="G10" s="31">
        <f t="shared" si="3"/>
        <v>23</v>
      </c>
      <c r="H10" s="30">
        <v>14</v>
      </c>
      <c r="I10" s="31">
        <f t="shared" si="4"/>
        <v>23</v>
      </c>
      <c r="J10" s="30">
        <v>16</v>
      </c>
      <c r="K10" s="31">
        <f t="shared" si="5"/>
        <v>25</v>
      </c>
      <c r="L10" s="30">
        <v>18</v>
      </c>
      <c r="M10" s="31">
        <f t="shared" si="0"/>
        <v>27</v>
      </c>
      <c r="N10" s="47">
        <v>20</v>
      </c>
      <c r="O10" s="48">
        <f t="shared" si="6"/>
        <v>29</v>
      </c>
      <c r="P10" s="8">
        <v>9</v>
      </c>
      <c r="Q10" s="8">
        <v>9</v>
      </c>
      <c r="R10" s="8">
        <v>9</v>
      </c>
      <c r="S10" s="8">
        <v>9</v>
      </c>
      <c r="T10" s="11"/>
    </row>
    <row r="11" spans="1:20" x14ac:dyDescent="0.25">
      <c r="A11" s="6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>
        <v>0</v>
      </c>
      <c r="N11" s="32"/>
      <c r="O11" s="32">
        <v>0</v>
      </c>
      <c r="P11" s="9"/>
      <c r="Q11" s="9"/>
      <c r="R11" s="9"/>
      <c r="S11" s="9"/>
      <c r="T11" s="12"/>
    </row>
    <row r="12" spans="1:20" x14ac:dyDescent="0.25">
      <c r="A12" s="63" t="s">
        <v>95</v>
      </c>
      <c r="B12" s="30">
        <v>10</v>
      </c>
      <c r="C12" s="31">
        <f t="shared" ref="C12:C19" si="7">+B12+P12</f>
        <v>26</v>
      </c>
      <c r="D12" s="30">
        <v>12</v>
      </c>
      <c r="E12" s="31">
        <f t="shared" ref="E12:E19" si="8">+D12+P12</f>
        <v>28</v>
      </c>
      <c r="F12" s="30">
        <v>14</v>
      </c>
      <c r="G12" s="31">
        <f t="shared" ref="G12:G19" si="9">+F12+P12</f>
        <v>30</v>
      </c>
      <c r="H12" s="30">
        <v>14</v>
      </c>
      <c r="I12" s="31">
        <f t="shared" ref="I12:I19" si="10">+H12+P12+T12</f>
        <v>30</v>
      </c>
      <c r="J12" s="30">
        <v>16</v>
      </c>
      <c r="K12" s="31">
        <f t="shared" ref="K12:K19" si="11">+J12+Q12+T12</f>
        <v>30</v>
      </c>
      <c r="L12" s="30">
        <v>18</v>
      </c>
      <c r="M12" s="48">
        <f t="shared" ref="M12:O65" si="12">+L12+Q12+T12</f>
        <v>32</v>
      </c>
      <c r="N12" s="47">
        <v>20</v>
      </c>
      <c r="O12" s="48">
        <f t="shared" si="12"/>
        <v>32</v>
      </c>
      <c r="P12" s="8">
        <v>16</v>
      </c>
      <c r="Q12" s="8">
        <v>14</v>
      </c>
      <c r="R12" s="8">
        <v>12</v>
      </c>
      <c r="S12" s="8">
        <v>12</v>
      </c>
      <c r="T12" s="11"/>
    </row>
    <row r="13" spans="1:20" x14ac:dyDescent="0.25">
      <c r="A13" s="63" t="s">
        <v>77</v>
      </c>
      <c r="B13" s="30">
        <v>10</v>
      </c>
      <c r="C13" s="31">
        <f t="shared" si="7"/>
        <v>10</v>
      </c>
      <c r="D13" s="30">
        <v>12</v>
      </c>
      <c r="E13" s="31">
        <f t="shared" si="8"/>
        <v>12</v>
      </c>
      <c r="F13" s="30">
        <v>14</v>
      </c>
      <c r="G13" s="31">
        <f t="shared" si="9"/>
        <v>14</v>
      </c>
      <c r="H13" s="30">
        <v>14</v>
      </c>
      <c r="I13" s="31">
        <f t="shared" si="10"/>
        <v>14</v>
      </c>
      <c r="J13" s="30">
        <v>16</v>
      </c>
      <c r="K13" s="31">
        <f t="shared" si="11"/>
        <v>16</v>
      </c>
      <c r="L13" s="30">
        <v>18</v>
      </c>
      <c r="M13" s="31">
        <f t="shared" ref="M13:M19" si="13">+L13+R13+T13</f>
        <v>18</v>
      </c>
      <c r="N13" s="47">
        <v>20</v>
      </c>
      <c r="O13" s="48">
        <f t="shared" si="12"/>
        <v>20</v>
      </c>
      <c r="P13" s="8"/>
      <c r="Q13" s="8"/>
      <c r="R13" s="8"/>
      <c r="S13" s="8"/>
      <c r="T13" s="11"/>
    </row>
    <row r="14" spans="1:20" x14ac:dyDescent="0.25">
      <c r="A14" s="63" t="s">
        <v>84</v>
      </c>
      <c r="B14" s="30">
        <v>10</v>
      </c>
      <c r="C14" s="31">
        <f t="shared" si="7"/>
        <v>20</v>
      </c>
      <c r="D14" s="30">
        <v>12</v>
      </c>
      <c r="E14" s="31">
        <f t="shared" si="8"/>
        <v>22</v>
      </c>
      <c r="F14" s="30">
        <v>14</v>
      </c>
      <c r="G14" s="31">
        <f t="shared" si="9"/>
        <v>24</v>
      </c>
      <c r="H14" s="30">
        <v>14</v>
      </c>
      <c r="I14" s="31">
        <f t="shared" si="10"/>
        <v>24</v>
      </c>
      <c r="J14" s="30">
        <v>16</v>
      </c>
      <c r="K14" s="31">
        <f t="shared" si="11"/>
        <v>24</v>
      </c>
      <c r="L14" s="30">
        <v>18</v>
      </c>
      <c r="M14" s="31">
        <f t="shared" si="13"/>
        <v>24</v>
      </c>
      <c r="N14" s="47">
        <v>20</v>
      </c>
      <c r="O14" s="48">
        <f t="shared" si="12"/>
        <v>26</v>
      </c>
      <c r="P14" s="8">
        <v>10</v>
      </c>
      <c r="Q14" s="8">
        <v>8</v>
      </c>
      <c r="R14" s="8">
        <v>6</v>
      </c>
      <c r="S14" s="8">
        <v>6</v>
      </c>
      <c r="T14" s="11"/>
    </row>
    <row r="15" spans="1:20" x14ac:dyDescent="0.25">
      <c r="A15" s="63" t="s">
        <v>85</v>
      </c>
      <c r="B15" s="30">
        <v>10</v>
      </c>
      <c r="C15" s="31">
        <f t="shared" si="7"/>
        <v>22</v>
      </c>
      <c r="D15" s="30">
        <v>12</v>
      </c>
      <c r="E15" s="31">
        <f t="shared" si="8"/>
        <v>24</v>
      </c>
      <c r="F15" s="30">
        <v>14</v>
      </c>
      <c r="G15" s="31">
        <f t="shared" si="9"/>
        <v>26</v>
      </c>
      <c r="H15" s="30">
        <v>14</v>
      </c>
      <c r="I15" s="31">
        <f t="shared" si="10"/>
        <v>26</v>
      </c>
      <c r="J15" s="30">
        <v>16</v>
      </c>
      <c r="K15" s="31">
        <f t="shared" si="11"/>
        <v>27</v>
      </c>
      <c r="L15" s="30">
        <v>18</v>
      </c>
      <c r="M15" s="31">
        <f t="shared" si="13"/>
        <v>27</v>
      </c>
      <c r="N15" s="47">
        <v>20</v>
      </c>
      <c r="O15" s="48">
        <f t="shared" si="12"/>
        <v>29</v>
      </c>
      <c r="P15" s="8">
        <v>12</v>
      </c>
      <c r="Q15" s="8">
        <v>11</v>
      </c>
      <c r="R15" s="8">
        <v>9</v>
      </c>
      <c r="S15" s="8">
        <v>9</v>
      </c>
      <c r="T15" s="11"/>
    </row>
    <row r="16" spans="1:20" x14ac:dyDescent="0.25">
      <c r="A16" s="63" t="s">
        <v>86</v>
      </c>
      <c r="B16" s="30">
        <v>10</v>
      </c>
      <c r="C16" s="31">
        <f t="shared" si="7"/>
        <v>22</v>
      </c>
      <c r="D16" s="30">
        <v>12</v>
      </c>
      <c r="E16" s="31">
        <f t="shared" si="8"/>
        <v>24</v>
      </c>
      <c r="F16" s="30">
        <v>14</v>
      </c>
      <c r="G16" s="31">
        <f t="shared" si="9"/>
        <v>26</v>
      </c>
      <c r="H16" s="30">
        <v>14</v>
      </c>
      <c r="I16" s="31">
        <f t="shared" si="10"/>
        <v>26</v>
      </c>
      <c r="J16" s="30">
        <v>16</v>
      </c>
      <c r="K16" s="31">
        <f t="shared" si="11"/>
        <v>27</v>
      </c>
      <c r="L16" s="30">
        <v>18</v>
      </c>
      <c r="M16" s="31">
        <f t="shared" si="13"/>
        <v>27</v>
      </c>
      <c r="N16" s="47">
        <v>20</v>
      </c>
      <c r="O16" s="48">
        <f t="shared" si="12"/>
        <v>29</v>
      </c>
      <c r="P16" s="8">
        <v>12</v>
      </c>
      <c r="Q16" s="8">
        <v>11</v>
      </c>
      <c r="R16" s="8">
        <v>9</v>
      </c>
      <c r="S16" s="8">
        <v>9</v>
      </c>
      <c r="T16" s="11"/>
    </row>
    <row r="17" spans="1:20" x14ac:dyDescent="0.25">
      <c r="A17" s="63" t="s">
        <v>87</v>
      </c>
      <c r="B17" s="30">
        <v>10</v>
      </c>
      <c r="C17" s="31">
        <f t="shared" si="7"/>
        <v>22</v>
      </c>
      <c r="D17" s="30">
        <v>12</v>
      </c>
      <c r="E17" s="31">
        <f t="shared" si="8"/>
        <v>24</v>
      </c>
      <c r="F17" s="30">
        <v>14</v>
      </c>
      <c r="G17" s="31">
        <f t="shared" si="9"/>
        <v>26</v>
      </c>
      <c r="H17" s="30">
        <v>14</v>
      </c>
      <c r="I17" s="31">
        <f t="shared" si="10"/>
        <v>26</v>
      </c>
      <c r="J17" s="30">
        <v>16</v>
      </c>
      <c r="K17" s="31">
        <f t="shared" si="11"/>
        <v>27</v>
      </c>
      <c r="L17" s="30">
        <v>18</v>
      </c>
      <c r="M17" s="31">
        <f t="shared" si="13"/>
        <v>27</v>
      </c>
      <c r="N17" s="47">
        <v>20</v>
      </c>
      <c r="O17" s="48">
        <f t="shared" si="12"/>
        <v>29</v>
      </c>
      <c r="P17" s="8">
        <v>12</v>
      </c>
      <c r="Q17" s="8">
        <v>11</v>
      </c>
      <c r="R17" s="8">
        <v>9</v>
      </c>
      <c r="S17" s="8">
        <v>9</v>
      </c>
      <c r="T17" s="11"/>
    </row>
    <row r="18" spans="1:20" x14ac:dyDescent="0.25">
      <c r="A18" s="63" t="s">
        <v>88</v>
      </c>
      <c r="B18" s="30">
        <v>10</v>
      </c>
      <c r="C18" s="31">
        <f t="shared" si="7"/>
        <v>19</v>
      </c>
      <c r="D18" s="30">
        <v>12</v>
      </c>
      <c r="E18" s="31">
        <f t="shared" si="8"/>
        <v>21</v>
      </c>
      <c r="F18" s="30">
        <v>14</v>
      </c>
      <c r="G18" s="31">
        <f t="shared" si="9"/>
        <v>23</v>
      </c>
      <c r="H18" s="30">
        <v>14</v>
      </c>
      <c r="I18" s="31">
        <f t="shared" si="10"/>
        <v>23</v>
      </c>
      <c r="J18" s="30">
        <v>16</v>
      </c>
      <c r="K18" s="31">
        <f t="shared" si="11"/>
        <v>25</v>
      </c>
      <c r="L18" s="30">
        <v>18</v>
      </c>
      <c r="M18" s="31">
        <f t="shared" si="13"/>
        <v>27</v>
      </c>
      <c r="N18" s="47">
        <v>20</v>
      </c>
      <c r="O18" s="48">
        <f t="shared" si="12"/>
        <v>29</v>
      </c>
      <c r="P18" s="8">
        <v>9</v>
      </c>
      <c r="Q18" s="8">
        <v>9</v>
      </c>
      <c r="R18" s="8">
        <v>9</v>
      </c>
      <c r="S18" s="8">
        <v>9</v>
      </c>
      <c r="T18" s="11"/>
    </row>
    <row r="19" spans="1:20" x14ac:dyDescent="0.25">
      <c r="A19" s="63" t="s">
        <v>89</v>
      </c>
      <c r="B19" s="30">
        <v>10</v>
      </c>
      <c r="C19" s="31">
        <f t="shared" si="7"/>
        <v>19</v>
      </c>
      <c r="D19" s="30">
        <v>12</v>
      </c>
      <c r="E19" s="31">
        <f t="shared" si="8"/>
        <v>21</v>
      </c>
      <c r="F19" s="30">
        <v>14</v>
      </c>
      <c r="G19" s="31">
        <f t="shared" si="9"/>
        <v>23</v>
      </c>
      <c r="H19" s="30">
        <v>14</v>
      </c>
      <c r="I19" s="31">
        <f t="shared" si="10"/>
        <v>23</v>
      </c>
      <c r="J19" s="30">
        <v>16</v>
      </c>
      <c r="K19" s="31">
        <f t="shared" si="11"/>
        <v>25</v>
      </c>
      <c r="L19" s="30">
        <v>18</v>
      </c>
      <c r="M19" s="31">
        <f t="shared" si="13"/>
        <v>27</v>
      </c>
      <c r="N19" s="47">
        <v>20</v>
      </c>
      <c r="O19" s="48">
        <f t="shared" si="12"/>
        <v>29</v>
      </c>
      <c r="P19" s="8">
        <v>9</v>
      </c>
      <c r="Q19" s="8">
        <v>9</v>
      </c>
      <c r="R19" s="8">
        <v>9</v>
      </c>
      <c r="S19" s="8">
        <v>9</v>
      </c>
      <c r="T19" s="11"/>
    </row>
    <row r="20" spans="1:20" x14ac:dyDescent="0.25">
      <c r="A20" s="64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>
        <v>0</v>
      </c>
      <c r="N20" s="32"/>
      <c r="O20" s="32">
        <v>0</v>
      </c>
      <c r="P20" s="9"/>
      <c r="Q20" s="9"/>
      <c r="R20" s="9"/>
      <c r="S20" s="9"/>
      <c r="T20" s="12"/>
    </row>
    <row r="21" spans="1:20" x14ac:dyDescent="0.25">
      <c r="A21" s="63" t="s">
        <v>0</v>
      </c>
      <c r="B21" s="30">
        <v>10</v>
      </c>
      <c r="C21" s="31">
        <f>+B21+P21</f>
        <v>10</v>
      </c>
      <c r="D21" s="30">
        <v>12</v>
      </c>
      <c r="E21" s="31">
        <f>+D21+P21</f>
        <v>12</v>
      </c>
      <c r="F21" s="30">
        <v>14</v>
      </c>
      <c r="G21" s="31">
        <f>+F21+P21</f>
        <v>14</v>
      </c>
      <c r="H21" s="30">
        <v>14</v>
      </c>
      <c r="I21" s="31">
        <f>+H21+P21+T21</f>
        <v>14</v>
      </c>
      <c r="J21" s="30">
        <v>16</v>
      </c>
      <c r="K21" s="31">
        <f>+J21+Q21+T21</f>
        <v>16</v>
      </c>
      <c r="L21" s="30">
        <v>18</v>
      </c>
      <c r="M21" s="31">
        <f>+L21+R21+T21</f>
        <v>18</v>
      </c>
      <c r="N21" s="47">
        <v>20</v>
      </c>
      <c r="O21" s="48">
        <f t="shared" si="12"/>
        <v>20</v>
      </c>
      <c r="P21" s="8"/>
      <c r="Q21" s="8"/>
      <c r="R21" s="8"/>
      <c r="S21" s="8"/>
      <c r="T21" s="11"/>
    </row>
    <row r="22" spans="1:20" x14ac:dyDescent="0.25">
      <c r="A22" s="63" t="s">
        <v>1</v>
      </c>
      <c r="B22" s="30">
        <v>10</v>
      </c>
      <c r="C22" s="31">
        <f>+B22+P22</f>
        <v>10</v>
      </c>
      <c r="D22" s="30">
        <v>12</v>
      </c>
      <c r="E22" s="31">
        <f>+D22+P22</f>
        <v>12</v>
      </c>
      <c r="F22" s="30">
        <v>14</v>
      </c>
      <c r="G22" s="31">
        <f>+F22+P22</f>
        <v>14</v>
      </c>
      <c r="H22" s="30">
        <v>14</v>
      </c>
      <c r="I22" s="31">
        <f>+H22+P22+T22</f>
        <v>14</v>
      </c>
      <c r="J22" s="30">
        <v>16</v>
      </c>
      <c r="K22" s="31">
        <f>+J22+Q22+T22</f>
        <v>16</v>
      </c>
      <c r="L22" s="30">
        <v>18</v>
      </c>
      <c r="M22" s="31">
        <f>+L22+R22+T22</f>
        <v>18</v>
      </c>
      <c r="N22" s="47">
        <v>20</v>
      </c>
      <c r="O22" s="48">
        <f t="shared" si="12"/>
        <v>20</v>
      </c>
      <c r="P22" s="8"/>
      <c r="Q22" s="8"/>
      <c r="R22" s="8"/>
      <c r="S22" s="8"/>
      <c r="T22" s="11"/>
    </row>
    <row r="23" spans="1:20" x14ac:dyDescent="0.25">
      <c r="A23" s="63" t="s">
        <v>2</v>
      </c>
      <c r="B23" s="30">
        <v>10</v>
      </c>
      <c r="C23" s="31">
        <f>+B23+P23</f>
        <v>10</v>
      </c>
      <c r="D23" s="30">
        <v>12</v>
      </c>
      <c r="E23" s="31">
        <f>+D23+P23</f>
        <v>12</v>
      </c>
      <c r="F23" s="30">
        <v>14</v>
      </c>
      <c r="G23" s="31">
        <f>+F23+P23</f>
        <v>14</v>
      </c>
      <c r="H23" s="30">
        <v>14</v>
      </c>
      <c r="I23" s="31">
        <f>+H23+P23+T23</f>
        <v>14</v>
      </c>
      <c r="J23" s="30">
        <v>16</v>
      </c>
      <c r="K23" s="31">
        <f>+J23+Q23+T23</f>
        <v>16</v>
      </c>
      <c r="L23" s="30">
        <v>18</v>
      </c>
      <c r="M23" s="31">
        <f>+L23+R23+T23</f>
        <v>18</v>
      </c>
      <c r="N23" s="47">
        <v>20</v>
      </c>
      <c r="O23" s="48">
        <f t="shared" si="12"/>
        <v>20</v>
      </c>
      <c r="P23" s="8"/>
      <c r="Q23" s="8"/>
      <c r="R23" s="8"/>
      <c r="S23" s="8"/>
      <c r="T23" s="11"/>
    </row>
    <row r="24" spans="1:20" x14ac:dyDescent="0.25">
      <c r="A24" s="64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>
        <v>0</v>
      </c>
      <c r="N24" s="32"/>
      <c r="O24" s="32">
        <v>0</v>
      </c>
      <c r="P24" s="9"/>
      <c r="Q24" s="9"/>
      <c r="R24" s="9"/>
      <c r="S24" s="9"/>
      <c r="T24" s="12"/>
    </row>
    <row r="25" spans="1:20" x14ac:dyDescent="0.25">
      <c r="A25" s="66" t="s">
        <v>3</v>
      </c>
      <c r="B25" s="30">
        <v>10</v>
      </c>
      <c r="C25" s="31">
        <f t="shared" ref="C25:C33" si="14">+B25+P25</f>
        <v>10</v>
      </c>
      <c r="D25" s="30">
        <v>12</v>
      </c>
      <c r="E25" s="31">
        <f t="shared" ref="E25:E33" si="15">+D25+P25</f>
        <v>12</v>
      </c>
      <c r="F25" s="30">
        <v>14</v>
      </c>
      <c r="G25" s="31">
        <f t="shared" ref="G25:G33" si="16">+F25+P25</f>
        <v>14</v>
      </c>
      <c r="H25" s="30">
        <v>14</v>
      </c>
      <c r="I25" s="31">
        <f t="shared" ref="I25:I33" si="17">+H25+P25+T25</f>
        <v>14</v>
      </c>
      <c r="J25" s="30">
        <v>16</v>
      </c>
      <c r="K25" s="31">
        <f t="shared" ref="K25:K33" si="18">+J25+Q25+T25</f>
        <v>16</v>
      </c>
      <c r="L25" s="30">
        <v>18</v>
      </c>
      <c r="M25" s="31">
        <f t="shared" ref="M25:M33" si="19">+L25+R25+T25</f>
        <v>18</v>
      </c>
      <c r="N25" s="47">
        <v>23</v>
      </c>
      <c r="O25" s="48">
        <f t="shared" si="12"/>
        <v>23</v>
      </c>
      <c r="P25" s="8"/>
      <c r="Q25" s="8"/>
      <c r="R25" s="8"/>
      <c r="S25" s="8"/>
      <c r="T25" s="11"/>
    </row>
    <row r="26" spans="1:20" x14ac:dyDescent="0.25">
      <c r="A26" s="63" t="s">
        <v>4</v>
      </c>
      <c r="B26" s="30">
        <v>10</v>
      </c>
      <c r="C26" s="31">
        <f t="shared" si="14"/>
        <v>10</v>
      </c>
      <c r="D26" s="30">
        <v>12</v>
      </c>
      <c r="E26" s="31">
        <f t="shared" si="15"/>
        <v>12</v>
      </c>
      <c r="F26" s="30">
        <v>14</v>
      </c>
      <c r="G26" s="31">
        <f t="shared" si="16"/>
        <v>14</v>
      </c>
      <c r="H26" s="30">
        <v>14</v>
      </c>
      <c r="I26" s="31">
        <f t="shared" si="17"/>
        <v>14</v>
      </c>
      <c r="J26" s="30">
        <v>16</v>
      </c>
      <c r="K26" s="31">
        <f t="shared" si="18"/>
        <v>16</v>
      </c>
      <c r="L26" s="30">
        <v>18</v>
      </c>
      <c r="M26" s="31">
        <f t="shared" si="19"/>
        <v>18</v>
      </c>
      <c r="N26" s="47">
        <v>23</v>
      </c>
      <c r="O26" s="48">
        <f t="shared" si="12"/>
        <v>23</v>
      </c>
      <c r="P26" s="8"/>
      <c r="Q26" s="8"/>
      <c r="R26" s="8"/>
      <c r="S26" s="8"/>
      <c r="T26" s="11"/>
    </row>
    <row r="27" spans="1:20" x14ac:dyDescent="0.25">
      <c r="A27" s="63" t="s">
        <v>5</v>
      </c>
      <c r="B27" s="30">
        <v>10</v>
      </c>
      <c r="C27" s="31">
        <f t="shared" si="14"/>
        <v>10</v>
      </c>
      <c r="D27" s="30">
        <v>12</v>
      </c>
      <c r="E27" s="31">
        <f t="shared" si="15"/>
        <v>12</v>
      </c>
      <c r="F27" s="30">
        <v>14</v>
      </c>
      <c r="G27" s="31">
        <f t="shared" si="16"/>
        <v>14</v>
      </c>
      <c r="H27" s="30">
        <v>14</v>
      </c>
      <c r="I27" s="31">
        <f t="shared" si="17"/>
        <v>14</v>
      </c>
      <c r="J27" s="30">
        <v>16</v>
      </c>
      <c r="K27" s="31">
        <f t="shared" si="18"/>
        <v>16</v>
      </c>
      <c r="L27" s="30">
        <v>18</v>
      </c>
      <c r="M27" s="31">
        <f t="shared" si="19"/>
        <v>18</v>
      </c>
      <c r="N27" s="47">
        <v>23</v>
      </c>
      <c r="O27" s="48">
        <f t="shared" si="12"/>
        <v>23</v>
      </c>
      <c r="P27" s="8"/>
      <c r="Q27" s="8"/>
      <c r="R27" s="8"/>
      <c r="S27" s="8"/>
      <c r="T27" s="11"/>
    </row>
    <row r="28" spans="1:20" x14ac:dyDescent="0.25">
      <c r="A28" s="66" t="s">
        <v>90</v>
      </c>
      <c r="B28" s="30">
        <v>10</v>
      </c>
      <c r="C28" s="31">
        <f t="shared" si="14"/>
        <v>10</v>
      </c>
      <c r="D28" s="30">
        <v>12</v>
      </c>
      <c r="E28" s="31">
        <f t="shared" si="15"/>
        <v>12</v>
      </c>
      <c r="F28" s="30">
        <v>14</v>
      </c>
      <c r="G28" s="31">
        <f t="shared" si="16"/>
        <v>14</v>
      </c>
      <c r="H28" s="30">
        <v>14</v>
      </c>
      <c r="I28" s="31">
        <f t="shared" si="17"/>
        <v>14</v>
      </c>
      <c r="J28" s="30">
        <v>16</v>
      </c>
      <c r="K28" s="31">
        <f t="shared" si="18"/>
        <v>16</v>
      </c>
      <c r="L28" s="30">
        <v>18</v>
      </c>
      <c r="M28" s="31">
        <f t="shared" si="19"/>
        <v>18</v>
      </c>
      <c r="N28" s="47">
        <v>23</v>
      </c>
      <c r="O28" s="48">
        <f t="shared" si="12"/>
        <v>23</v>
      </c>
      <c r="P28" s="8"/>
      <c r="Q28" s="8"/>
      <c r="R28" s="8"/>
      <c r="S28" s="8"/>
      <c r="T28" s="11"/>
    </row>
    <row r="29" spans="1:20" x14ac:dyDescent="0.25">
      <c r="A29" s="66" t="s">
        <v>6</v>
      </c>
      <c r="B29" s="30">
        <v>10</v>
      </c>
      <c r="C29" s="31">
        <f t="shared" si="14"/>
        <v>10</v>
      </c>
      <c r="D29" s="30">
        <v>12</v>
      </c>
      <c r="E29" s="31">
        <f t="shared" si="15"/>
        <v>12</v>
      </c>
      <c r="F29" s="30">
        <v>14</v>
      </c>
      <c r="G29" s="31">
        <f t="shared" si="16"/>
        <v>14</v>
      </c>
      <c r="H29" s="30">
        <v>14</v>
      </c>
      <c r="I29" s="31">
        <f t="shared" si="17"/>
        <v>14</v>
      </c>
      <c r="J29" s="30">
        <v>16</v>
      </c>
      <c r="K29" s="31">
        <f t="shared" si="18"/>
        <v>16</v>
      </c>
      <c r="L29" s="30">
        <v>18</v>
      </c>
      <c r="M29" s="31">
        <f t="shared" si="19"/>
        <v>18</v>
      </c>
      <c r="N29" s="47">
        <v>23</v>
      </c>
      <c r="O29" s="48">
        <f t="shared" si="12"/>
        <v>23</v>
      </c>
      <c r="P29" s="8"/>
      <c r="Q29" s="8"/>
      <c r="R29" s="8"/>
      <c r="S29" s="8"/>
      <c r="T29" s="11"/>
    </row>
    <row r="30" spans="1:20" x14ac:dyDescent="0.25">
      <c r="A30" s="63" t="s">
        <v>7</v>
      </c>
      <c r="B30" s="30">
        <v>10</v>
      </c>
      <c r="C30" s="31">
        <f t="shared" si="14"/>
        <v>10</v>
      </c>
      <c r="D30" s="30">
        <v>12</v>
      </c>
      <c r="E30" s="31">
        <f t="shared" si="15"/>
        <v>12</v>
      </c>
      <c r="F30" s="30">
        <v>14</v>
      </c>
      <c r="G30" s="31">
        <f t="shared" si="16"/>
        <v>14</v>
      </c>
      <c r="H30" s="30">
        <v>14</v>
      </c>
      <c r="I30" s="31">
        <f t="shared" si="17"/>
        <v>14</v>
      </c>
      <c r="J30" s="30">
        <v>16</v>
      </c>
      <c r="K30" s="31">
        <f t="shared" si="18"/>
        <v>16</v>
      </c>
      <c r="L30" s="30">
        <v>18</v>
      </c>
      <c r="M30" s="31">
        <f t="shared" si="19"/>
        <v>18</v>
      </c>
      <c r="N30" s="47">
        <v>23</v>
      </c>
      <c r="O30" s="48">
        <f t="shared" si="12"/>
        <v>23</v>
      </c>
      <c r="P30" s="8"/>
      <c r="Q30" s="8"/>
      <c r="R30" s="8"/>
      <c r="S30" s="8"/>
      <c r="T30" s="11"/>
    </row>
    <row r="31" spans="1:20" x14ac:dyDescent="0.25">
      <c r="A31" s="63" t="s">
        <v>8</v>
      </c>
      <c r="B31" s="30">
        <v>10</v>
      </c>
      <c r="C31" s="31">
        <f t="shared" si="14"/>
        <v>10</v>
      </c>
      <c r="D31" s="30">
        <v>12</v>
      </c>
      <c r="E31" s="31">
        <f t="shared" si="15"/>
        <v>12</v>
      </c>
      <c r="F31" s="30">
        <v>14</v>
      </c>
      <c r="G31" s="31">
        <f t="shared" si="16"/>
        <v>14</v>
      </c>
      <c r="H31" s="30">
        <v>14</v>
      </c>
      <c r="I31" s="31">
        <f t="shared" si="17"/>
        <v>14</v>
      </c>
      <c r="J31" s="30">
        <v>16</v>
      </c>
      <c r="K31" s="31">
        <f t="shared" si="18"/>
        <v>16</v>
      </c>
      <c r="L31" s="30">
        <v>18</v>
      </c>
      <c r="M31" s="31">
        <f t="shared" si="19"/>
        <v>18</v>
      </c>
      <c r="N31" s="47">
        <v>23</v>
      </c>
      <c r="O31" s="48">
        <f t="shared" si="12"/>
        <v>23</v>
      </c>
      <c r="P31" s="8"/>
      <c r="Q31" s="8"/>
      <c r="R31" s="8"/>
      <c r="S31" s="8"/>
      <c r="T31" s="11"/>
    </row>
    <row r="32" spans="1:20" x14ac:dyDescent="0.25">
      <c r="A32" s="66" t="s">
        <v>91</v>
      </c>
      <c r="B32" s="30">
        <v>10</v>
      </c>
      <c r="C32" s="31">
        <f t="shared" si="14"/>
        <v>10</v>
      </c>
      <c r="D32" s="30">
        <v>12</v>
      </c>
      <c r="E32" s="31">
        <f t="shared" si="15"/>
        <v>12</v>
      </c>
      <c r="F32" s="30">
        <v>14</v>
      </c>
      <c r="G32" s="31">
        <f t="shared" si="16"/>
        <v>14</v>
      </c>
      <c r="H32" s="30">
        <v>14</v>
      </c>
      <c r="I32" s="31">
        <f t="shared" si="17"/>
        <v>14</v>
      </c>
      <c r="J32" s="30">
        <v>16</v>
      </c>
      <c r="K32" s="31">
        <f t="shared" si="18"/>
        <v>16</v>
      </c>
      <c r="L32" s="30">
        <v>18</v>
      </c>
      <c r="M32" s="31">
        <f t="shared" si="19"/>
        <v>18</v>
      </c>
      <c r="N32" s="47">
        <v>23</v>
      </c>
      <c r="O32" s="48">
        <f t="shared" si="12"/>
        <v>23</v>
      </c>
      <c r="P32" s="8"/>
      <c r="Q32" s="8"/>
      <c r="R32" s="8"/>
      <c r="S32" s="8"/>
      <c r="T32" s="11"/>
    </row>
    <row r="33" spans="1:20" x14ac:dyDescent="0.25">
      <c r="A33" s="63" t="s">
        <v>49</v>
      </c>
      <c r="B33" s="30">
        <v>10</v>
      </c>
      <c r="C33" s="31">
        <f t="shared" si="14"/>
        <v>10</v>
      </c>
      <c r="D33" s="30">
        <v>12</v>
      </c>
      <c r="E33" s="31">
        <f t="shared" si="15"/>
        <v>12</v>
      </c>
      <c r="F33" s="30">
        <v>14</v>
      </c>
      <c r="G33" s="31">
        <f t="shared" si="16"/>
        <v>14</v>
      </c>
      <c r="H33" s="30">
        <v>14</v>
      </c>
      <c r="I33" s="31">
        <f t="shared" si="17"/>
        <v>14</v>
      </c>
      <c r="J33" s="30">
        <v>16</v>
      </c>
      <c r="K33" s="31">
        <f t="shared" si="18"/>
        <v>16</v>
      </c>
      <c r="L33" s="30">
        <v>18</v>
      </c>
      <c r="M33" s="31">
        <f t="shared" si="19"/>
        <v>18</v>
      </c>
      <c r="N33" s="47">
        <v>23</v>
      </c>
      <c r="O33" s="48">
        <f t="shared" si="12"/>
        <v>23</v>
      </c>
      <c r="P33" s="8"/>
      <c r="Q33" s="8"/>
      <c r="R33" s="8"/>
      <c r="S33" s="8"/>
      <c r="T33" s="11"/>
    </row>
    <row r="34" spans="1:20" x14ac:dyDescent="0.25">
      <c r="A34" s="64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>
        <v>0</v>
      </c>
      <c r="N34" s="32"/>
      <c r="O34" s="32">
        <v>0</v>
      </c>
      <c r="P34" s="9">
        <v>0</v>
      </c>
      <c r="Q34" s="9">
        <v>0</v>
      </c>
      <c r="R34" s="9">
        <v>0</v>
      </c>
      <c r="S34" s="9"/>
      <c r="T34" s="12"/>
    </row>
    <row r="35" spans="1:20" x14ac:dyDescent="0.25">
      <c r="A35" s="63" t="s">
        <v>9</v>
      </c>
      <c r="B35" s="30">
        <v>10</v>
      </c>
      <c r="C35" s="31">
        <f t="shared" ref="C35:C41" si="20">+B35+P35</f>
        <v>12</v>
      </c>
      <c r="D35" s="30">
        <v>12</v>
      </c>
      <c r="E35" s="31">
        <f t="shared" ref="E35:E41" si="21">+D35+P35</f>
        <v>14</v>
      </c>
      <c r="F35" s="30">
        <v>14</v>
      </c>
      <c r="G35" s="31">
        <f t="shared" ref="G35:G41" si="22">+F35+P35</f>
        <v>16</v>
      </c>
      <c r="H35" s="30">
        <v>14</v>
      </c>
      <c r="I35" s="31">
        <f t="shared" ref="I35:I41" si="23">+H35+P35+T35</f>
        <v>16</v>
      </c>
      <c r="J35" s="30">
        <v>16</v>
      </c>
      <c r="K35" s="31">
        <f t="shared" ref="K35:K41" si="24">+J35+Q35+T35</f>
        <v>18</v>
      </c>
      <c r="L35" s="30">
        <v>18</v>
      </c>
      <c r="M35" s="31">
        <f t="shared" ref="M35:M41" si="25">+L35+R35+T35</f>
        <v>20</v>
      </c>
      <c r="N35" s="47">
        <v>23</v>
      </c>
      <c r="O35" s="48">
        <f t="shared" si="12"/>
        <v>25</v>
      </c>
      <c r="P35" s="8">
        <v>2</v>
      </c>
      <c r="Q35" s="8">
        <v>2</v>
      </c>
      <c r="R35" s="8">
        <v>2</v>
      </c>
      <c r="S35" s="8">
        <v>2</v>
      </c>
      <c r="T35" s="11"/>
    </row>
    <row r="36" spans="1:20" x14ac:dyDescent="0.25">
      <c r="A36" s="63" t="s">
        <v>10</v>
      </c>
      <c r="B36" s="30">
        <v>10</v>
      </c>
      <c r="C36" s="31">
        <f t="shared" si="20"/>
        <v>12</v>
      </c>
      <c r="D36" s="30">
        <v>12</v>
      </c>
      <c r="E36" s="31">
        <f t="shared" si="21"/>
        <v>14</v>
      </c>
      <c r="F36" s="30">
        <v>14</v>
      </c>
      <c r="G36" s="31">
        <f t="shared" si="22"/>
        <v>16</v>
      </c>
      <c r="H36" s="30">
        <v>14</v>
      </c>
      <c r="I36" s="31">
        <f t="shared" si="23"/>
        <v>16</v>
      </c>
      <c r="J36" s="30">
        <v>16</v>
      </c>
      <c r="K36" s="31">
        <f t="shared" si="24"/>
        <v>18</v>
      </c>
      <c r="L36" s="30">
        <v>18</v>
      </c>
      <c r="M36" s="31">
        <f t="shared" si="25"/>
        <v>20</v>
      </c>
      <c r="N36" s="47">
        <v>23</v>
      </c>
      <c r="O36" s="48">
        <f t="shared" si="12"/>
        <v>25</v>
      </c>
      <c r="P36" s="8">
        <v>2</v>
      </c>
      <c r="Q36" s="8">
        <v>2</v>
      </c>
      <c r="R36" s="8">
        <v>2</v>
      </c>
      <c r="S36" s="8">
        <v>2</v>
      </c>
      <c r="T36" s="11"/>
    </row>
    <row r="37" spans="1:20" x14ac:dyDescent="0.25">
      <c r="A37" s="63" t="s">
        <v>11</v>
      </c>
      <c r="B37" s="30">
        <v>10</v>
      </c>
      <c r="C37" s="31">
        <f t="shared" si="20"/>
        <v>12</v>
      </c>
      <c r="D37" s="30">
        <v>12</v>
      </c>
      <c r="E37" s="31">
        <f t="shared" si="21"/>
        <v>14</v>
      </c>
      <c r="F37" s="30">
        <v>14</v>
      </c>
      <c r="G37" s="31">
        <f t="shared" si="22"/>
        <v>16</v>
      </c>
      <c r="H37" s="30">
        <v>14</v>
      </c>
      <c r="I37" s="31">
        <f t="shared" si="23"/>
        <v>16</v>
      </c>
      <c r="J37" s="30">
        <v>16</v>
      </c>
      <c r="K37" s="31">
        <f t="shared" si="24"/>
        <v>18</v>
      </c>
      <c r="L37" s="30">
        <v>18</v>
      </c>
      <c r="M37" s="31">
        <f t="shared" si="25"/>
        <v>20</v>
      </c>
      <c r="N37" s="47">
        <v>23</v>
      </c>
      <c r="O37" s="48">
        <f t="shared" si="12"/>
        <v>25</v>
      </c>
      <c r="P37" s="8">
        <v>2</v>
      </c>
      <c r="Q37" s="8">
        <v>2</v>
      </c>
      <c r="R37" s="8">
        <v>2</v>
      </c>
      <c r="S37" s="8">
        <v>2</v>
      </c>
      <c r="T37" s="11"/>
    </row>
    <row r="38" spans="1:20" x14ac:dyDescent="0.25">
      <c r="A38" s="63" t="s">
        <v>12</v>
      </c>
      <c r="B38" s="30">
        <v>10</v>
      </c>
      <c r="C38" s="31">
        <f t="shared" si="20"/>
        <v>12</v>
      </c>
      <c r="D38" s="30">
        <v>12</v>
      </c>
      <c r="E38" s="31">
        <f t="shared" si="21"/>
        <v>14</v>
      </c>
      <c r="F38" s="30">
        <v>14</v>
      </c>
      <c r="G38" s="31">
        <f t="shared" si="22"/>
        <v>16</v>
      </c>
      <c r="H38" s="30">
        <v>14</v>
      </c>
      <c r="I38" s="31">
        <f t="shared" si="23"/>
        <v>16</v>
      </c>
      <c r="J38" s="30">
        <v>16</v>
      </c>
      <c r="K38" s="31">
        <f t="shared" si="24"/>
        <v>18</v>
      </c>
      <c r="L38" s="30">
        <v>18</v>
      </c>
      <c r="M38" s="31">
        <f t="shared" si="25"/>
        <v>20</v>
      </c>
      <c r="N38" s="47">
        <v>23</v>
      </c>
      <c r="O38" s="48">
        <f t="shared" si="12"/>
        <v>25</v>
      </c>
      <c r="P38" s="8">
        <v>2</v>
      </c>
      <c r="Q38" s="8">
        <v>2</v>
      </c>
      <c r="R38" s="8">
        <v>2</v>
      </c>
      <c r="S38" s="8">
        <v>2</v>
      </c>
      <c r="T38" s="11"/>
    </row>
    <row r="39" spans="1:20" x14ac:dyDescent="0.25">
      <c r="A39" s="63" t="s">
        <v>13</v>
      </c>
      <c r="B39" s="30">
        <v>10</v>
      </c>
      <c r="C39" s="31">
        <f t="shared" si="20"/>
        <v>12</v>
      </c>
      <c r="D39" s="30">
        <v>12</v>
      </c>
      <c r="E39" s="31">
        <f t="shared" si="21"/>
        <v>14</v>
      </c>
      <c r="F39" s="30">
        <v>14</v>
      </c>
      <c r="G39" s="31">
        <f t="shared" si="22"/>
        <v>16</v>
      </c>
      <c r="H39" s="30">
        <v>14</v>
      </c>
      <c r="I39" s="31">
        <f t="shared" si="23"/>
        <v>16</v>
      </c>
      <c r="J39" s="30">
        <v>16</v>
      </c>
      <c r="K39" s="31">
        <f t="shared" si="24"/>
        <v>18</v>
      </c>
      <c r="L39" s="30">
        <v>18</v>
      </c>
      <c r="M39" s="31">
        <f t="shared" si="25"/>
        <v>20</v>
      </c>
      <c r="N39" s="47">
        <v>23</v>
      </c>
      <c r="O39" s="48">
        <f t="shared" si="12"/>
        <v>25</v>
      </c>
      <c r="P39" s="8">
        <v>2</v>
      </c>
      <c r="Q39" s="8">
        <v>2</v>
      </c>
      <c r="R39" s="8">
        <v>2</v>
      </c>
      <c r="S39" s="8">
        <v>2</v>
      </c>
      <c r="T39" s="11"/>
    </row>
    <row r="40" spans="1:20" x14ac:dyDescent="0.25">
      <c r="A40" s="63" t="s">
        <v>14</v>
      </c>
      <c r="B40" s="30">
        <v>10</v>
      </c>
      <c r="C40" s="31">
        <f t="shared" si="20"/>
        <v>12</v>
      </c>
      <c r="D40" s="30">
        <v>12</v>
      </c>
      <c r="E40" s="31">
        <f t="shared" si="21"/>
        <v>14</v>
      </c>
      <c r="F40" s="30">
        <v>14</v>
      </c>
      <c r="G40" s="31">
        <f t="shared" si="22"/>
        <v>16</v>
      </c>
      <c r="H40" s="30">
        <v>14</v>
      </c>
      <c r="I40" s="31">
        <f t="shared" si="23"/>
        <v>16</v>
      </c>
      <c r="J40" s="30">
        <v>16</v>
      </c>
      <c r="K40" s="31">
        <f t="shared" si="24"/>
        <v>18</v>
      </c>
      <c r="L40" s="30">
        <v>18</v>
      </c>
      <c r="M40" s="31">
        <f t="shared" si="25"/>
        <v>20</v>
      </c>
      <c r="N40" s="47">
        <v>23</v>
      </c>
      <c r="O40" s="48">
        <f t="shared" si="12"/>
        <v>25</v>
      </c>
      <c r="P40" s="8">
        <v>2</v>
      </c>
      <c r="Q40" s="8">
        <v>2</v>
      </c>
      <c r="R40" s="8">
        <v>2</v>
      </c>
      <c r="S40" s="8">
        <v>2</v>
      </c>
      <c r="T40" s="11"/>
    </row>
    <row r="41" spans="1:20" x14ac:dyDescent="0.25">
      <c r="A41" s="63" t="s">
        <v>35</v>
      </c>
      <c r="B41" s="30">
        <v>10</v>
      </c>
      <c r="C41" s="31">
        <f t="shared" si="20"/>
        <v>12</v>
      </c>
      <c r="D41" s="30">
        <v>12</v>
      </c>
      <c r="E41" s="31">
        <f t="shared" si="21"/>
        <v>14</v>
      </c>
      <c r="F41" s="30">
        <v>14</v>
      </c>
      <c r="G41" s="31">
        <f t="shared" si="22"/>
        <v>16</v>
      </c>
      <c r="H41" s="30">
        <v>14</v>
      </c>
      <c r="I41" s="31">
        <f t="shared" si="23"/>
        <v>16</v>
      </c>
      <c r="J41" s="30">
        <v>16</v>
      </c>
      <c r="K41" s="31">
        <f t="shared" si="24"/>
        <v>18</v>
      </c>
      <c r="L41" s="30">
        <v>18</v>
      </c>
      <c r="M41" s="31">
        <f t="shared" si="25"/>
        <v>20</v>
      </c>
      <c r="N41" s="47">
        <v>23</v>
      </c>
      <c r="O41" s="48">
        <f t="shared" si="12"/>
        <v>25</v>
      </c>
      <c r="P41" s="8">
        <v>2</v>
      </c>
      <c r="Q41" s="8">
        <v>2</v>
      </c>
      <c r="R41" s="8">
        <v>2</v>
      </c>
      <c r="S41" s="8">
        <v>2</v>
      </c>
      <c r="T41" s="11"/>
    </row>
    <row r="42" spans="1:20" x14ac:dyDescent="0.25">
      <c r="A42" s="64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>
        <v>0</v>
      </c>
      <c r="N42" s="32"/>
      <c r="O42" s="32">
        <v>0</v>
      </c>
      <c r="P42" s="9">
        <v>0</v>
      </c>
      <c r="Q42" s="9">
        <v>0</v>
      </c>
      <c r="R42" s="9">
        <v>0</v>
      </c>
      <c r="S42" s="9"/>
      <c r="T42" s="12"/>
    </row>
    <row r="43" spans="1:20" x14ac:dyDescent="0.25">
      <c r="A43" s="63" t="s">
        <v>92</v>
      </c>
      <c r="B43" s="30">
        <v>10</v>
      </c>
      <c r="C43" s="31">
        <f>+B43+P43</f>
        <v>10</v>
      </c>
      <c r="D43" s="30">
        <v>12</v>
      </c>
      <c r="E43" s="31">
        <f>+D43+P43</f>
        <v>12</v>
      </c>
      <c r="F43" s="30">
        <v>14</v>
      </c>
      <c r="G43" s="31">
        <f>+F43+P43</f>
        <v>14</v>
      </c>
      <c r="H43" s="30">
        <v>14</v>
      </c>
      <c r="I43" s="31">
        <f>+H43+P43+T43</f>
        <v>14</v>
      </c>
      <c r="J43" s="30">
        <v>16</v>
      </c>
      <c r="K43" s="31">
        <f>+J43+Q43+T43</f>
        <v>16</v>
      </c>
      <c r="L43" s="30">
        <v>18</v>
      </c>
      <c r="M43" s="31">
        <f>+L43+R43+T43</f>
        <v>18</v>
      </c>
      <c r="N43" s="47">
        <v>23</v>
      </c>
      <c r="O43" s="48">
        <f t="shared" si="12"/>
        <v>23</v>
      </c>
      <c r="P43" s="8"/>
      <c r="Q43" s="8"/>
      <c r="R43" s="8"/>
      <c r="S43" s="8"/>
      <c r="T43" s="11"/>
    </row>
    <row r="44" spans="1:20" x14ac:dyDescent="0.25">
      <c r="A44" s="63" t="s">
        <v>93</v>
      </c>
      <c r="B44" s="30">
        <v>10</v>
      </c>
      <c r="C44" s="31">
        <f>+B44+P44</f>
        <v>10</v>
      </c>
      <c r="D44" s="30">
        <v>12</v>
      </c>
      <c r="E44" s="31">
        <f>+D44+P44</f>
        <v>12</v>
      </c>
      <c r="F44" s="30">
        <v>14</v>
      </c>
      <c r="G44" s="31">
        <f>+F44+P44</f>
        <v>14</v>
      </c>
      <c r="H44" s="30">
        <v>14</v>
      </c>
      <c r="I44" s="31">
        <f>+H44+P44+T44</f>
        <v>14</v>
      </c>
      <c r="J44" s="30">
        <v>16</v>
      </c>
      <c r="K44" s="31">
        <f>+J44+Q44+T44</f>
        <v>16</v>
      </c>
      <c r="L44" s="30">
        <v>18</v>
      </c>
      <c r="M44" s="31">
        <f>+L44+R44+T44</f>
        <v>18</v>
      </c>
      <c r="N44" s="47">
        <v>23</v>
      </c>
      <c r="O44" s="48">
        <f t="shared" si="12"/>
        <v>23</v>
      </c>
      <c r="P44" s="8"/>
      <c r="Q44" s="8"/>
      <c r="R44" s="8"/>
      <c r="S44" s="8"/>
      <c r="T44" s="11"/>
    </row>
    <row r="45" spans="1:20" x14ac:dyDescent="0.25">
      <c r="A45" s="63" t="s">
        <v>94</v>
      </c>
      <c r="B45" s="30">
        <v>10</v>
      </c>
      <c r="C45" s="31">
        <f>+B45+P45</f>
        <v>10</v>
      </c>
      <c r="D45" s="30">
        <v>12</v>
      </c>
      <c r="E45" s="31">
        <f>+D45+P45</f>
        <v>12</v>
      </c>
      <c r="F45" s="30">
        <v>14</v>
      </c>
      <c r="G45" s="31">
        <f>+F45+P45</f>
        <v>14</v>
      </c>
      <c r="H45" s="30">
        <v>14</v>
      </c>
      <c r="I45" s="31">
        <f>+H45+P45+T45</f>
        <v>14</v>
      </c>
      <c r="J45" s="30">
        <v>16</v>
      </c>
      <c r="K45" s="31">
        <f>+J45+Q45+T45</f>
        <v>16</v>
      </c>
      <c r="L45" s="30">
        <v>18</v>
      </c>
      <c r="M45" s="31">
        <f>+L45+R45+T45</f>
        <v>18</v>
      </c>
      <c r="N45" s="47">
        <v>23</v>
      </c>
      <c r="O45" s="48">
        <f t="shared" si="12"/>
        <v>23</v>
      </c>
      <c r="P45" s="8"/>
      <c r="Q45" s="8"/>
      <c r="R45" s="8"/>
      <c r="S45" s="8"/>
      <c r="T45" s="11"/>
    </row>
    <row r="46" spans="1:20" x14ac:dyDescent="0.25">
      <c r="A46" s="64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>
        <v>0</v>
      </c>
      <c r="N46" s="32"/>
      <c r="O46" s="32">
        <v>0</v>
      </c>
      <c r="P46" s="9"/>
      <c r="Q46" s="9">
        <v>0</v>
      </c>
      <c r="R46" s="9">
        <v>0</v>
      </c>
      <c r="S46" s="9"/>
      <c r="T46" s="12"/>
    </row>
    <row r="47" spans="1:20" x14ac:dyDescent="0.25">
      <c r="A47" s="63" t="s">
        <v>15</v>
      </c>
      <c r="B47" s="30">
        <v>10</v>
      </c>
      <c r="C47" s="31">
        <f>+B47+P47</f>
        <v>10</v>
      </c>
      <c r="D47" s="30">
        <v>12</v>
      </c>
      <c r="E47" s="31">
        <f>+D47+P47</f>
        <v>12</v>
      </c>
      <c r="F47" s="30">
        <v>14</v>
      </c>
      <c r="G47" s="31">
        <f>+F47+P47</f>
        <v>14</v>
      </c>
      <c r="H47" s="30">
        <v>14</v>
      </c>
      <c r="I47" s="31">
        <f>+H47+P47+T47</f>
        <v>14</v>
      </c>
      <c r="J47" s="30">
        <v>16</v>
      </c>
      <c r="K47" s="31">
        <f>+J47+Q47+T47</f>
        <v>16</v>
      </c>
      <c r="L47" s="30">
        <v>18</v>
      </c>
      <c r="M47" s="31">
        <f>+L47+R47+T47</f>
        <v>18</v>
      </c>
      <c r="N47" s="47">
        <v>20</v>
      </c>
      <c r="O47" s="48">
        <f t="shared" si="12"/>
        <v>20</v>
      </c>
      <c r="P47" s="8"/>
      <c r="Q47" s="8"/>
      <c r="R47" s="8"/>
      <c r="S47" s="8"/>
      <c r="T47" s="11"/>
    </row>
    <row r="48" spans="1:20" x14ac:dyDescent="0.25">
      <c r="A48" s="63" t="s">
        <v>16</v>
      </c>
      <c r="B48" s="30">
        <v>10</v>
      </c>
      <c r="C48" s="31">
        <f>+B48+P48</f>
        <v>10</v>
      </c>
      <c r="D48" s="30">
        <v>12</v>
      </c>
      <c r="E48" s="31">
        <f>+D48+P48</f>
        <v>12</v>
      </c>
      <c r="F48" s="30">
        <v>14</v>
      </c>
      <c r="G48" s="31">
        <f>+F48+P48</f>
        <v>14</v>
      </c>
      <c r="H48" s="30">
        <v>14</v>
      </c>
      <c r="I48" s="31">
        <f>+H48+P48+T48</f>
        <v>14</v>
      </c>
      <c r="J48" s="30">
        <v>16</v>
      </c>
      <c r="K48" s="31">
        <f>+J48+Q48+T48</f>
        <v>16</v>
      </c>
      <c r="L48" s="30">
        <v>18</v>
      </c>
      <c r="M48" s="31">
        <f>+L48+R48+T48</f>
        <v>18</v>
      </c>
      <c r="N48" s="47">
        <v>20</v>
      </c>
      <c r="O48" s="48">
        <f t="shared" si="12"/>
        <v>20</v>
      </c>
      <c r="P48" s="8"/>
      <c r="Q48" s="8"/>
      <c r="R48" s="8"/>
      <c r="S48" s="8"/>
      <c r="T48" s="11"/>
    </row>
    <row r="49" spans="1:20" x14ac:dyDescent="0.25">
      <c r="A49" s="6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>
        <v>0</v>
      </c>
      <c r="N49" s="32"/>
      <c r="O49" s="32">
        <v>0</v>
      </c>
      <c r="P49" s="9"/>
      <c r="Q49" s="9">
        <v>0</v>
      </c>
      <c r="R49" s="9">
        <v>0</v>
      </c>
      <c r="S49" s="9"/>
      <c r="T49" s="12"/>
    </row>
    <row r="50" spans="1:20" x14ac:dyDescent="0.25">
      <c r="A50" s="63" t="s">
        <v>167</v>
      </c>
      <c r="B50" s="30">
        <v>10</v>
      </c>
      <c r="C50" s="31">
        <f t="shared" ref="C50:C60" si="26">+B50+P50</f>
        <v>13</v>
      </c>
      <c r="D50" s="30">
        <v>12</v>
      </c>
      <c r="E50" s="31">
        <f t="shared" ref="E50:E60" si="27">+D50+P50</f>
        <v>15</v>
      </c>
      <c r="F50" s="30">
        <v>14</v>
      </c>
      <c r="G50" s="31">
        <f t="shared" ref="G50:G60" si="28">+F50+P50</f>
        <v>17</v>
      </c>
      <c r="H50" s="30">
        <v>14</v>
      </c>
      <c r="I50" s="31">
        <f t="shared" ref="I50:I60" si="29">+H50+P50+T50</f>
        <v>17</v>
      </c>
      <c r="J50" s="30">
        <v>16</v>
      </c>
      <c r="K50" s="31">
        <f t="shared" ref="K50:K60" si="30">+J50+Q50+T50</f>
        <v>19</v>
      </c>
      <c r="L50" s="30">
        <v>18</v>
      </c>
      <c r="M50" s="31">
        <f t="shared" ref="M50:M60" si="31">+L50+R50+T50</f>
        <v>21</v>
      </c>
      <c r="N50" s="47">
        <v>25</v>
      </c>
      <c r="O50" s="48">
        <f t="shared" si="12"/>
        <v>28</v>
      </c>
      <c r="P50" s="8">
        <v>3</v>
      </c>
      <c r="Q50" s="8">
        <v>3</v>
      </c>
      <c r="R50" s="8">
        <v>3</v>
      </c>
      <c r="S50" s="8">
        <v>3</v>
      </c>
      <c r="T50" s="11"/>
    </row>
    <row r="51" spans="1:20" x14ac:dyDescent="0.25">
      <c r="A51" s="63" t="s">
        <v>169</v>
      </c>
      <c r="B51" s="30">
        <v>10</v>
      </c>
      <c r="C51" s="31">
        <f t="shared" si="26"/>
        <v>13</v>
      </c>
      <c r="D51" s="30">
        <v>12</v>
      </c>
      <c r="E51" s="31">
        <f t="shared" si="27"/>
        <v>15</v>
      </c>
      <c r="F51" s="30">
        <v>14</v>
      </c>
      <c r="G51" s="31">
        <f t="shared" si="28"/>
        <v>17</v>
      </c>
      <c r="H51" s="30">
        <v>14</v>
      </c>
      <c r="I51" s="31">
        <f t="shared" si="29"/>
        <v>17</v>
      </c>
      <c r="J51" s="30">
        <v>16</v>
      </c>
      <c r="K51" s="31">
        <f t="shared" si="30"/>
        <v>19</v>
      </c>
      <c r="L51" s="30">
        <v>18</v>
      </c>
      <c r="M51" s="31">
        <f t="shared" si="31"/>
        <v>21</v>
      </c>
      <c r="N51" s="47">
        <v>25</v>
      </c>
      <c r="O51" s="48">
        <f t="shared" si="12"/>
        <v>28</v>
      </c>
      <c r="P51" s="8">
        <v>3</v>
      </c>
      <c r="Q51" s="8">
        <v>3</v>
      </c>
      <c r="R51" s="8">
        <v>3</v>
      </c>
      <c r="S51" s="8">
        <v>3</v>
      </c>
      <c r="T51" s="11"/>
    </row>
    <row r="52" spans="1:20" x14ac:dyDescent="0.25">
      <c r="A52" s="63" t="s">
        <v>171</v>
      </c>
      <c r="B52" s="30">
        <v>10</v>
      </c>
      <c r="C52" s="31">
        <f t="shared" si="26"/>
        <v>13</v>
      </c>
      <c r="D52" s="30">
        <v>12</v>
      </c>
      <c r="E52" s="31">
        <f t="shared" si="27"/>
        <v>15</v>
      </c>
      <c r="F52" s="30">
        <v>14</v>
      </c>
      <c r="G52" s="31">
        <f t="shared" si="28"/>
        <v>17</v>
      </c>
      <c r="H52" s="30">
        <v>14</v>
      </c>
      <c r="I52" s="31">
        <f t="shared" si="29"/>
        <v>17</v>
      </c>
      <c r="J52" s="30">
        <v>16</v>
      </c>
      <c r="K52" s="31">
        <f t="shared" si="30"/>
        <v>19</v>
      </c>
      <c r="L52" s="30">
        <v>18</v>
      </c>
      <c r="M52" s="31">
        <f t="shared" si="31"/>
        <v>21</v>
      </c>
      <c r="N52" s="47">
        <v>25</v>
      </c>
      <c r="O52" s="48">
        <f t="shared" si="12"/>
        <v>28</v>
      </c>
      <c r="P52" s="8">
        <v>3</v>
      </c>
      <c r="Q52" s="8">
        <v>3</v>
      </c>
      <c r="R52" s="8">
        <v>3</v>
      </c>
      <c r="S52" s="8">
        <v>3</v>
      </c>
      <c r="T52" s="11"/>
    </row>
    <row r="53" spans="1:20" x14ac:dyDescent="0.25">
      <c r="A53" s="63" t="s">
        <v>20</v>
      </c>
      <c r="B53" s="30">
        <v>10</v>
      </c>
      <c r="C53" s="31">
        <f t="shared" si="26"/>
        <v>13</v>
      </c>
      <c r="D53" s="30">
        <v>12</v>
      </c>
      <c r="E53" s="31">
        <f t="shared" si="27"/>
        <v>15</v>
      </c>
      <c r="F53" s="30">
        <v>14</v>
      </c>
      <c r="G53" s="31">
        <f t="shared" si="28"/>
        <v>17</v>
      </c>
      <c r="H53" s="30">
        <v>14</v>
      </c>
      <c r="I53" s="31">
        <f t="shared" si="29"/>
        <v>17</v>
      </c>
      <c r="J53" s="30">
        <v>16</v>
      </c>
      <c r="K53" s="31">
        <f t="shared" si="30"/>
        <v>19</v>
      </c>
      <c r="L53" s="30">
        <v>18</v>
      </c>
      <c r="M53" s="31">
        <f t="shared" si="31"/>
        <v>21</v>
      </c>
      <c r="N53" s="47">
        <v>25</v>
      </c>
      <c r="O53" s="48">
        <f t="shared" si="12"/>
        <v>28</v>
      </c>
      <c r="P53" s="8">
        <v>3</v>
      </c>
      <c r="Q53" s="8">
        <v>3</v>
      </c>
      <c r="R53" s="8">
        <v>3</v>
      </c>
      <c r="S53" s="8">
        <v>3</v>
      </c>
      <c r="T53" s="11"/>
    </row>
    <row r="54" spans="1:20" x14ac:dyDescent="0.25">
      <c r="A54" s="63" t="s">
        <v>175</v>
      </c>
      <c r="B54" s="30">
        <v>10</v>
      </c>
      <c r="C54" s="31">
        <f t="shared" si="26"/>
        <v>13</v>
      </c>
      <c r="D54" s="30">
        <v>12</v>
      </c>
      <c r="E54" s="31">
        <f t="shared" si="27"/>
        <v>15</v>
      </c>
      <c r="F54" s="30">
        <v>14</v>
      </c>
      <c r="G54" s="31">
        <f t="shared" si="28"/>
        <v>17</v>
      </c>
      <c r="H54" s="30">
        <v>14</v>
      </c>
      <c r="I54" s="31">
        <f t="shared" si="29"/>
        <v>17</v>
      </c>
      <c r="J54" s="30">
        <v>16</v>
      </c>
      <c r="K54" s="31">
        <f t="shared" si="30"/>
        <v>19</v>
      </c>
      <c r="L54" s="30">
        <v>18</v>
      </c>
      <c r="M54" s="31">
        <f t="shared" si="31"/>
        <v>21</v>
      </c>
      <c r="N54" s="47">
        <v>25</v>
      </c>
      <c r="O54" s="48">
        <f t="shared" si="12"/>
        <v>28</v>
      </c>
      <c r="P54" s="8">
        <v>3</v>
      </c>
      <c r="Q54" s="8">
        <v>3</v>
      </c>
      <c r="R54" s="8">
        <v>3</v>
      </c>
      <c r="S54" s="8">
        <v>3</v>
      </c>
      <c r="T54" s="11"/>
    </row>
    <row r="55" spans="1:20" x14ac:dyDescent="0.25">
      <c r="A55" s="63" t="s">
        <v>177</v>
      </c>
      <c r="B55" s="30">
        <v>10</v>
      </c>
      <c r="C55" s="31">
        <f t="shared" si="26"/>
        <v>13</v>
      </c>
      <c r="D55" s="30">
        <v>12</v>
      </c>
      <c r="E55" s="31">
        <f t="shared" si="27"/>
        <v>15</v>
      </c>
      <c r="F55" s="30">
        <v>14</v>
      </c>
      <c r="G55" s="31">
        <f t="shared" si="28"/>
        <v>17</v>
      </c>
      <c r="H55" s="30">
        <v>14</v>
      </c>
      <c r="I55" s="31">
        <f t="shared" si="29"/>
        <v>17</v>
      </c>
      <c r="J55" s="30">
        <v>16</v>
      </c>
      <c r="K55" s="31">
        <f t="shared" si="30"/>
        <v>19</v>
      </c>
      <c r="L55" s="30">
        <v>18</v>
      </c>
      <c r="M55" s="31">
        <f t="shared" si="31"/>
        <v>21</v>
      </c>
      <c r="N55" s="47">
        <v>25</v>
      </c>
      <c r="O55" s="48">
        <f t="shared" si="12"/>
        <v>28</v>
      </c>
      <c r="P55" s="8">
        <v>3</v>
      </c>
      <c r="Q55" s="8">
        <v>3</v>
      </c>
      <c r="R55" s="8">
        <v>3</v>
      </c>
      <c r="S55" s="8">
        <v>3</v>
      </c>
      <c r="T55" s="11"/>
    </row>
    <row r="56" spans="1:20" x14ac:dyDescent="0.25">
      <c r="A56" s="63" t="s">
        <v>61</v>
      </c>
      <c r="B56" s="30">
        <v>10</v>
      </c>
      <c r="C56" s="31">
        <f t="shared" si="26"/>
        <v>13</v>
      </c>
      <c r="D56" s="30">
        <v>12</v>
      </c>
      <c r="E56" s="31">
        <f t="shared" si="27"/>
        <v>15</v>
      </c>
      <c r="F56" s="30">
        <v>14</v>
      </c>
      <c r="G56" s="31">
        <f t="shared" si="28"/>
        <v>17</v>
      </c>
      <c r="H56" s="30">
        <v>14</v>
      </c>
      <c r="I56" s="31">
        <f t="shared" si="29"/>
        <v>17</v>
      </c>
      <c r="J56" s="30">
        <v>16</v>
      </c>
      <c r="K56" s="31">
        <f t="shared" si="30"/>
        <v>19</v>
      </c>
      <c r="L56" s="30">
        <v>18</v>
      </c>
      <c r="M56" s="31">
        <f t="shared" si="31"/>
        <v>21</v>
      </c>
      <c r="N56" s="47">
        <v>25</v>
      </c>
      <c r="O56" s="48">
        <f t="shared" si="12"/>
        <v>28</v>
      </c>
      <c r="P56" s="8">
        <v>3</v>
      </c>
      <c r="Q56" s="8">
        <v>3</v>
      </c>
      <c r="R56" s="8">
        <v>3</v>
      </c>
      <c r="S56" s="8">
        <v>3</v>
      </c>
      <c r="T56" s="11"/>
    </row>
    <row r="57" spans="1:20" x14ac:dyDescent="0.25">
      <c r="A57" s="63" t="s">
        <v>23</v>
      </c>
      <c r="B57" s="30">
        <v>10</v>
      </c>
      <c r="C57" s="31">
        <f t="shared" si="26"/>
        <v>13</v>
      </c>
      <c r="D57" s="30">
        <v>12</v>
      </c>
      <c r="E57" s="31">
        <f t="shared" si="27"/>
        <v>15</v>
      </c>
      <c r="F57" s="30">
        <v>14</v>
      </c>
      <c r="G57" s="31">
        <f t="shared" si="28"/>
        <v>17</v>
      </c>
      <c r="H57" s="30">
        <v>14</v>
      </c>
      <c r="I57" s="31">
        <f t="shared" si="29"/>
        <v>17</v>
      </c>
      <c r="J57" s="30">
        <v>16</v>
      </c>
      <c r="K57" s="31">
        <f t="shared" si="30"/>
        <v>19</v>
      </c>
      <c r="L57" s="30">
        <v>18</v>
      </c>
      <c r="M57" s="31">
        <f t="shared" si="31"/>
        <v>21</v>
      </c>
      <c r="N57" s="47">
        <v>25</v>
      </c>
      <c r="O57" s="48">
        <f t="shared" si="12"/>
        <v>28</v>
      </c>
      <c r="P57" s="8">
        <v>3</v>
      </c>
      <c r="Q57" s="8">
        <v>3</v>
      </c>
      <c r="R57" s="8">
        <v>3</v>
      </c>
      <c r="S57" s="8">
        <v>3</v>
      </c>
      <c r="T57" s="11"/>
    </row>
    <row r="58" spans="1:20" x14ac:dyDescent="0.25">
      <c r="A58" s="63" t="s">
        <v>183</v>
      </c>
      <c r="B58" s="30">
        <v>10</v>
      </c>
      <c r="C58" s="31">
        <f t="shared" si="26"/>
        <v>13</v>
      </c>
      <c r="D58" s="30">
        <v>12</v>
      </c>
      <c r="E58" s="31">
        <f t="shared" si="27"/>
        <v>15</v>
      </c>
      <c r="F58" s="30">
        <v>14</v>
      </c>
      <c r="G58" s="31">
        <f t="shared" si="28"/>
        <v>17</v>
      </c>
      <c r="H58" s="30">
        <v>14</v>
      </c>
      <c r="I58" s="31">
        <f t="shared" si="29"/>
        <v>17</v>
      </c>
      <c r="J58" s="30">
        <v>16</v>
      </c>
      <c r="K58" s="31">
        <f t="shared" si="30"/>
        <v>19</v>
      </c>
      <c r="L58" s="30">
        <v>18</v>
      </c>
      <c r="M58" s="31">
        <f t="shared" si="31"/>
        <v>21</v>
      </c>
      <c r="N58" s="47">
        <v>25</v>
      </c>
      <c r="O58" s="48">
        <f t="shared" si="12"/>
        <v>28</v>
      </c>
      <c r="P58" s="8">
        <v>3</v>
      </c>
      <c r="Q58" s="8">
        <v>3</v>
      </c>
      <c r="R58" s="8">
        <v>3</v>
      </c>
      <c r="S58" s="8">
        <v>3</v>
      </c>
      <c r="T58" s="11"/>
    </row>
    <row r="59" spans="1:20" x14ac:dyDescent="0.25">
      <c r="A59" s="63" t="s">
        <v>185</v>
      </c>
      <c r="B59" s="30">
        <v>10</v>
      </c>
      <c r="C59" s="31">
        <f t="shared" si="26"/>
        <v>13</v>
      </c>
      <c r="D59" s="30">
        <v>12</v>
      </c>
      <c r="E59" s="31">
        <f t="shared" si="27"/>
        <v>15</v>
      </c>
      <c r="F59" s="30">
        <v>14</v>
      </c>
      <c r="G59" s="31">
        <f t="shared" si="28"/>
        <v>17</v>
      </c>
      <c r="H59" s="30">
        <v>14</v>
      </c>
      <c r="I59" s="31">
        <f t="shared" si="29"/>
        <v>17</v>
      </c>
      <c r="J59" s="30">
        <v>16</v>
      </c>
      <c r="K59" s="31">
        <f t="shared" si="30"/>
        <v>19</v>
      </c>
      <c r="L59" s="30">
        <v>18</v>
      </c>
      <c r="M59" s="31">
        <f t="shared" si="31"/>
        <v>21</v>
      </c>
      <c r="N59" s="47">
        <v>25</v>
      </c>
      <c r="O59" s="48">
        <f t="shared" si="12"/>
        <v>28</v>
      </c>
      <c r="P59" s="8">
        <v>3</v>
      </c>
      <c r="Q59" s="8">
        <v>3</v>
      </c>
      <c r="R59" s="8">
        <v>3</v>
      </c>
      <c r="S59" s="8">
        <v>3</v>
      </c>
      <c r="T59" s="11"/>
    </row>
    <row r="60" spans="1:20" x14ac:dyDescent="0.25">
      <c r="A60" s="63" t="s">
        <v>187</v>
      </c>
      <c r="B60" s="30">
        <v>10</v>
      </c>
      <c r="C60" s="31">
        <f t="shared" si="26"/>
        <v>13</v>
      </c>
      <c r="D60" s="30">
        <v>12</v>
      </c>
      <c r="E60" s="31">
        <f t="shared" si="27"/>
        <v>15</v>
      </c>
      <c r="F60" s="30">
        <v>14</v>
      </c>
      <c r="G60" s="31">
        <f t="shared" si="28"/>
        <v>17</v>
      </c>
      <c r="H60" s="30">
        <v>14</v>
      </c>
      <c r="I60" s="31">
        <f t="shared" si="29"/>
        <v>17</v>
      </c>
      <c r="J60" s="30">
        <v>16</v>
      </c>
      <c r="K60" s="31">
        <f t="shared" si="30"/>
        <v>19</v>
      </c>
      <c r="L60" s="30">
        <v>18</v>
      </c>
      <c r="M60" s="31">
        <f t="shared" si="31"/>
        <v>21</v>
      </c>
      <c r="N60" s="47">
        <v>25</v>
      </c>
      <c r="O60" s="48">
        <f t="shared" si="12"/>
        <v>28</v>
      </c>
      <c r="P60" s="8">
        <v>3</v>
      </c>
      <c r="Q60" s="8">
        <v>3</v>
      </c>
      <c r="R60" s="8">
        <v>3</v>
      </c>
      <c r="S60" s="8">
        <v>3</v>
      </c>
      <c r="T60" s="11"/>
    </row>
    <row r="61" spans="1:20" x14ac:dyDescent="0.25">
      <c r="A61" s="64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>
        <v>0</v>
      </c>
      <c r="N61" s="32"/>
      <c r="O61" s="32">
        <v>0</v>
      </c>
      <c r="P61" s="9"/>
      <c r="Q61" s="9">
        <v>0</v>
      </c>
      <c r="R61" s="9">
        <v>0</v>
      </c>
      <c r="S61" s="9"/>
      <c r="T61" s="12"/>
    </row>
    <row r="62" spans="1:20" ht="15.75" thickBot="1" x14ac:dyDescent="0.3">
      <c r="A62" s="63" t="s">
        <v>190</v>
      </c>
      <c r="B62" s="30">
        <v>10</v>
      </c>
      <c r="C62" s="31">
        <f>+B62+P62</f>
        <v>10</v>
      </c>
      <c r="D62" s="30">
        <v>12</v>
      </c>
      <c r="E62" s="31">
        <f>+D62+P62</f>
        <v>12</v>
      </c>
      <c r="F62" s="30">
        <v>14</v>
      </c>
      <c r="G62" s="31">
        <f>+F62+P62</f>
        <v>14</v>
      </c>
      <c r="H62" s="30">
        <v>14</v>
      </c>
      <c r="I62" s="31">
        <f>+H62+P62+T62</f>
        <v>14</v>
      </c>
      <c r="J62" s="30">
        <v>16</v>
      </c>
      <c r="K62" s="31">
        <f>+J62+Q62+T62</f>
        <v>16</v>
      </c>
      <c r="L62" s="30">
        <v>18</v>
      </c>
      <c r="M62" s="31">
        <f>+L62+R62+T62</f>
        <v>18</v>
      </c>
      <c r="N62" s="47">
        <v>25</v>
      </c>
      <c r="O62" s="48">
        <f t="shared" si="12"/>
        <v>25</v>
      </c>
      <c r="P62" s="10"/>
      <c r="Q62" s="10"/>
      <c r="R62" s="10"/>
      <c r="S62" s="10"/>
      <c r="T62" s="13"/>
    </row>
    <row r="63" spans="1:20" x14ac:dyDescent="0.25">
      <c r="A63" s="64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>
        <v>0</v>
      </c>
      <c r="N63" s="32"/>
      <c r="O63" s="32">
        <v>0</v>
      </c>
      <c r="P63" s="9"/>
      <c r="Q63" s="9"/>
      <c r="R63" s="9"/>
      <c r="S63" s="9"/>
      <c r="T63" s="12"/>
    </row>
    <row r="64" spans="1:20" x14ac:dyDescent="0.25">
      <c r="A64" s="63" t="s">
        <v>56</v>
      </c>
      <c r="B64" s="30">
        <v>10</v>
      </c>
      <c r="C64" s="31">
        <f>+B64+P64</f>
        <v>10</v>
      </c>
      <c r="D64" s="30">
        <v>12</v>
      </c>
      <c r="E64" s="31">
        <f>+D64+P64</f>
        <v>12</v>
      </c>
      <c r="F64" s="30">
        <v>14</v>
      </c>
      <c r="G64" s="31">
        <f>+F64+P64</f>
        <v>14</v>
      </c>
      <c r="H64" s="30">
        <v>14</v>
      </c>
      <c r="I64" s="31">
        <f>+H64+P64+T64</f>
        <v>14</v>
      </c>
      <c r="J64" s="30">
        <v>16</v>
      </c>
      <c r="K64" s="31">
        <f>+J64+Q64+T64</f>
        <v>16</v>
      </c>
      <c r="L64" s="30">
        <v>18</v>
      </c>
      <c r="M64" s="31">
        <f>+L64+R64+T64</f>
        <v>18</v>
      </c>
      <c r="N64" s="47">
        <v>25</v>
      </c>
      <c r="O64" s="48">
        <f t="shared" si="12"/>
        <v>25</v>
      </c>
      <c r="P64" s="8"/>
      <c r="Q64" s="8"/>
      <c r="R64" s="8"/>
      <c r="S64" s="8"/>
      <c r="T64" s="11"/>
    </row>
    <row r="65" spans="1:20" ht="15.75" thickBot="1" x14ac:dyDescent="0.3">
      <c r="A65" s="63" t="s">
        <v>57</v>
      </c>
      <c r="B65" s="33">
        <v>10</v>
      </c>
      <c r="C65" s="34">
        <f>+B65+P65</f>
        <v>10</v>
      </c>
      <c r="D65" s="33">
        <v>12</v>
      </c>
      <c r="E65" s="34">
        <f>+D65+P65</f>
        <v>12</v>
      </c>
      <c r="F65" s="33">
        <v>14</v>
      </c>
      <c r="G65" s="34">
        <f>+F65+P65</f>
        <v>14</v>
      </c>
      <c r="H65" s="33">
        <v>14</v>
      </c>
      <c r="I65" s="34">
        <f>+H65+P65+T65</f>
        <v>14</v>
      </c>
      <c r="J65" s="33">
        <v>16</v>
      </c>
      <c r="K65" s="34">
        <f>+J65+Q65+T65</f>
        <v>16</v>
      </c>
      <c r="L65" s="33">
        <v>18</v>
      </c>
      <c r="M65" s="34">
        <f>+L65+R65+T65</f>
        <v>18</v>
      </c>
      <c r="N65" s="47">
        <v>25</v>
      </c>
      <c r="O65" s="48">
        <f t="shared" si="12"/>
        <v>25</v>
      </c>
      <c r="P65" s="10"/>
      <c r="Q65" s="10"/>
      <c r="R65" s="10"/>
      <c r="S65" s="10"/>
      <c r="T65" s="13"/>
    </row>
  </sheetData>
  <mergeCells count="14">
    <mergeCell ref="P3:Q3"/>
    <mergeCell ref="A1:A2"/>
    <mergeCell ref="P1:P2"/>
    <mergeCell ref="T1:T2"/>
    <mergeCell ref="B1:C2"/>
    <mergeCell ref="D1:E2"/>
    <mergeCell ref="F1:G2"/>
    <mergeCell ref="H1:I2"/>
    <mergeCell ref="J1:K2"/>
    <mergeCell ref="L1:M2"/>
    <mergeCell ref="Q1:Q2"/>
    <mergeCell ref="R1:R2"/>
    <mergeCell ref="N1:O2"/>
    <mergeCell ref="S1:S2"/>
  </mergeCells>
  <conditionalFormatting sqref="A48">
    <cfRule type="expression" dxfId="203" priority="87">
      <formula>#REF!="No cambia"</formula>
    </cfRule>
    <cfRule type="expression" dxfId="202" priority="88">
      <formula>#REF!="Cambia"</formula>
    </cfRule>
  </conditionalFormatting>
  <conditionalFormatting sqref="A35:A41">
    <cfRule type="expression" dxfId="201" priority="79">
      <formula>#REF!="No cambia"</formula>
    </cfRule>
    <cfRule type="expression" dxfId="200" priority="80">
      <formula>#REF!="Cambia"</formula>
    </cfRule>
  </conditionalFormatting>
  <conditionalFormatting sqref="A22:A23">
    <cfRule type="expression" dxfId="199" priority="89">
      <formula>#REF!="No cambia"</formula>
    </cfRule>
    <cfRule type="expression" dxfId="198" priority="90">
      <formula>#REF!="Cambia"</formula>
    </cfRule>
  </conditionalFormatting>
  <conditionalFormatting sqref="A53">
    <cfRule type="expression" dxfId="197" priority="85">
      <formula>#REF!="No cambia"</formula>
    </cfRule>
    <cfRule type="expression" dxfId="196" priority="86">
      <formula>#REF!="Cambia"</formula>
    </cfRule>
  </conditionalFormatting>
  <conditionalFormatting sqref="A62">
    <cfRule type="expression" dxfId="195" priority="83">
      <formula>#REF!="No cambia"</formula>
    </cfRule>
    <cfRule type="expression" dxfId="194" priority="84">
      <formula>#REF!="Cambia"</formula>
    </cfRule>
  </conditionalFormatting>
  <conditionalFormatting sqref="A11">
    <cfRule type="expression" dxfId="193" priority="81">
      <formula>#REF!="No cambia"</formula>
    </cfRule>
    <cfRule type="expression" dxfId="192" priority="82">
      <formula>#REF!="Cambia"</formula>
    </cfRule>
  </conditionalFormatting>
  <conditionalFormatting sqref="A20">
    <cfRule type="expression" dxfId="191" priority="73">
      <formula>#REF!="No cambia"</formula>
    </cfRule>
    <cfRule type="expression" dxfId="190" priority="74">
      <formula>#REF!="Cambia"</formula>
    </cfRule>
  </conditionalFormatting>
  <conditionalFormatting sqref="A24">
    <cfRule type="expression" dxfId="189" priority="71">
      <formula>#REF!="No cambia"</formula>
    </cfRule>
    <cfRule type="expression" dxfId="188" priority="72">
      <formula>#REF!="Cambia"</formula>
    </cfRule>
  </conditionalFormatting>
  <conditionalFormatting sqref="A34">
    <cfRule type="expression" dxfId="187" priority="69">
      <formula>#REF!="No cambia"</formula>
    </cfRule>
    <cfRule type="expression" dxfId="186" priority="70">
      <formula>#REF!="Cambia"</formula>
    </cfRule>
  </conditionalFormatting>
  <conditionalFormatting sqref="A42">
    <cfRule type="expression" dxfId="185" priority="67">
      <formula>#REF!="No cambia"</formula>
    </cfRule>
    <cfRule type="expression" dxfId="184" priority="68">
      <formula>#REF!="Cambia"</formula>
    </cfRule>
  </conditionalFormatting>
  <conditionalFormatting sqref="A46">
    <cfRule type="expression" dxfId="183" priority="65">
      <formula>#REF!="No cambia"</formula>
    </cfRule>
    <cfRule type="expression" dxfId="182" priority="66">
      <formula>#REF!="Cambia"</formula>
    </cfRule>
  </conditionalFormatting>
  <conditionalFormatting sqref="A49">
    <cfRule type="expression" dxfId="181" priority="63">
      <formula>#REF!="No cambia"</formula>
    </cfRule>
    <cfRule type="expression" dxfId="180" priority="64">
      <formula>#REF!="Cambia"</formula>
    </cfRule>
  </conditionalFormatting>
  <conditionalFormatting sqref="A61">
    <cfRule type="expression" dxfId="179" priority="61">
      <formula>#REF!="No cambia"</formula>
    </cfRule>
    <cfRule type="expression" dxfId="178" priority="62">
      <formula>#REF!="Cambia"</formula>
    </cfRule>
  </conditionalFormatting>
  <conditionalFormatting sqref="A63">
    <cfRule type="expression" dxfId="177" priority="59">
      <formula>#REF!="No cambia"</formula>
    </cfRule>
    <cfRule type="expression" dxfId="176" priority="60">
      <formula>#REF!="Cambia"</formula>
    </cfRule>
  </conditionalFormatting>
  <conditionalFormatting sqref="A47">
    <cfRule type="expression" dxfId="175" priority="49">
      <formula>#REF!="No cambia"</formula>
    </cfRule>
    <cfRule type="expression" dxfId="174" priority="50">
      <formula>#REF!="Cambia"</formula>
    </cfRule>
  </conditionalFormatting>
  <conditionalFormatting sqref="A21">
    <cfRule type="expression" dxfId="173" priority="45">
      <formula>#REF!="No cambia"</formula>
    </cfRule>
    <cfRule type="expression" dxfId="172" priority="46">
      <formula>#REF!="Cambia"</formula>
    </cfRule>
  </conditionalFormatting>
  <conditionalFormatting sqref="A43:A45">
    <cfRule type="expression" dxfId="171" priority="41">
      <formula>#REF!="No cambia"</formula>
    </cfRule>
    <cfRule type="expression" dxfId="170" priority="42">
      <formula>#REF!="Cambia"</formula>
    </cfRule>
  </conditionalFormatting>
  <conditionalFormatting sqref="A4:A10">
    <cfRule type="expression" dxfId="169" priority="39">
      <formula>#REF!="No cambia"</formula>
    </cfRule>
    <cfRule type="expression" dxfId="168" priority="40">
      <formula>#REF!="Cambia"</formula>
    </cfRule>
  </conditionalFormatting>
  <conditionalFormatting sqref="A13:A19">
    <cfRule type="expression" dxfId="167" priority="37">
      <formula>#REF!="No cambia"</formula>
    </cfRule>
    <cfRule type="expression" dxfId="166" priority="38">
      <formula>#REF!="Cambia"</formula>
    </cfRule>
  </conditionalFormatting>
  <conditionalFormatting sqref="A25">
    <cfRule type="expression" dxfId="165" priority="31">
      <formula>#REF!="No cambia"</formula>
    </cfRule>
    <cfRule type="expression" dxfId="164" priority="32">
      <formula>#REF!="Cambia"</formula>
    </cfRule>
  </conditionalFormatting>
  <conditionalFormatting sqref="A26:A27 A30:A31">
    <cfRule type="expression" dxfId="163" priority="35">
      <formula>#REF!="No cambia"</formula>
    </cfRule>
    <cfRule type="expression" dxfId="162" priority="36">
      <formula>#REF!="Cambia"</formula>
    </cfRule>
  </conditionalFormatting>
  <conditionalFormatting sqref="A33">
    <cfRule type="expression" dxfId="161" priority="33">
      <formula>#REF!="No cambia"</formula>
    </cfRule>
    <cfRule type="expression" dxfId="160" priority="34">
      <formula>#REF!="Cambia"</formula>
    </cfRule>
  </conditionalFormatting>
  <conditionalFormatting sqref="A32">
    <cfRule type="expression" dxfId="159" priority="29">
      <formula>#REF!="No cambia"</formula>
    </cfRule>
    <cfRule type="expression" dxfId="158" priority="30">
      <formula>#REF!="Cambia"</formula>
    </cfRule>
  </conditionalFormatting>
  <conditionalFormatting sqref="A28:A29">
    <cfRule type="expression" dxfId="157" priority="27">
      <formula>#REF!="No cambia"</formula>
    </cfRule>
    <cfRule type="expression" dxfId="156" priority="28">
      <formula>#REF!="Cambia"</formula>
    </cfRule>
  </conditionalFormatting>
  <conditionalFormatting sqref="A12">
    <cfRule type="expression" dxfId="155" priority="25">
      <formula>#REF!="No cambia"</formula>
    </cfRule>
    <cfRule type="expression" dxfId="154" priority="26">
      <formula>#REF!="Cambia"</formula>
    </cfRule>
  </conditionalFormatting>
  <conditionalFormatting sqref="A3">
    <cfRule type="expression" dxfId="153" priority="23">
      <formula>#REF!="No cambia"</formula>
    </cfRule>
    <cfRule type="expression" dxfId="152" priority="24">
      <formula>#REF!="Cambia"</formula>
    </cfRule>
  </conditionalFormatting>
  <conditionalFormatting sqref="A50:A60">
    <cfRule type="expression" dxfId="151" priority="19">
      <formula>#REF!="No cambia"</formula>
    </cfRule>
    <cfRule type="expression" dxfId="150" priority="20">
      <formula>#REF!="Cambia"</formula>
    </cfRule>
  </conditionalFormatting>
  <conditionalFormatting sqref="A52">
    <cfRule type="expression" dxfId="149" priority="17">
      <formula>#REF!="No cambia"</formula>
    </cfRule>
    <cfRule type="expression" dxfId="148" priority="18">
      <formula>#REF!="Cambia"</formula>
    </cfRule>
  </conditionalFormatting>
  <conditionalFormatting sqref="A54">
    <cfRule type="expression" dxfId="147" priority="15">
      <formula>#REF!="No cambia"</formula>
    </cfRule>
    <cfRule type="expression" dxfId="146" priority="16">
      <formula>#REF!="Cambia"</formula>
    </cfRule>
  </conditionalFormatting>
  <conditionalFormatting sqref="A55">
    <cfRule type="expression" dxfId="145" priority="13">
      <formula>#REF!="No cambia"</formula>
    </cfRule>
    <cfRule type="expression" dxfId="144" priority="14">
      <formula>#REF!="Cambia"</formula>
    </cfRule>
  </conditionalFormatting>
  <conditionalFormatting sqref="A56">
    <cfRule type="expression" dxfId="143" priority="11">
      <formula>#REF!="No cambia"</formula>
    </cfRule>
    <cfRule type="expression" dxfId="142" priority="12">
      <formula>#REF!="Cambia"</formula>
    </cfRule>
  </conditionalFormatting>
  <conditionalFormatting sqref="A57:A60">
    <cfRule type="expression" dxfId="141" priority="9">
      <formula>#REF!="No cambia"</formula>
    </cfRule>
    <cfRule type="expression" dxfId="140" priority="10">
      <formula>#REF!="Cambia"</formula>
    </cfRule>
  </conditionalFormatting>
  <conditionalFormatting sqref="A64:A65">
    <cfRule type="expression" dxfId="139" priority="3">
      <formula>#REF!="No cambia"</formula>
    </cfRule>
    <cfRule type="expression" dxfId="138" priority="4">
      <formula>#REF!="Cambia"</formula>
    </cfRule>
  </conditionalFormatting>
  <conditionalFormatting sqref="A64:A65">
    <cfRule type="expression" dxfId="137" priority="1">
      <formula>#REF!="No cambia"</formula>
    </cfRule>
    <cfRule type="expression" dxfId="136" priority="2">
      <formula>#REF!="Cambia"</formula>
    </cfRule>
  </conditionalFormatting>
  <pageMargins left="0.70866141732283461" right="0.70866141732283461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6"/>
  <sheetViews>
    <sheetView topLeftCell="A47" workbookViewId="0">
      <selection activeCell="K63" sqref="K63"/>
    </sheetView>
  </sheetViews>
  <sheetFormatPr baseColWidth="10" defaultColWidth="9.140625" defaultRowHeight="15" x14ac:dyDescent="0.25"/>
  <cols>
    <col min="1" max="1" width="32.85546875" style="61" bestFit="1" customWidth="1"/>
    <col min="2" max="2" width="28.42578125" style="67" bestFit="1" customWidth="1"/>
  </cols>
  <sheetData>
    <row r="1" spans="1:2" ht="15.75" thickBot="1" x14ac:dyDescent="0.3"/>
    <row r="2" spans="1:2" ht="15.75" thickBot="1" x14ac:dyDescent="0.3">
      <c r="A2" s="65" t="s">
        <v>41</v>
      </c>
      <c r="B2" s="68" t="s">
        <v>33</v>
      </c>
    </row>
    <row r="3" spans="1:2" x14ac:dyDescent="0.25">
      <c r="A3" s="63" t="s">
        <v>99</v>
      </c>
      <c r="B3" s="152">
        <v>87809.917355371901</v>
      </c>
    </row>
    <row r="4" spans="1:2" x14ac:dyDescent="0.25">
      <c r="A4" s="63" t="s">
        <v>76</v>
      </c>
      <c r="B4" s="152">
        <v>94834.710743801654</v>
      </c>
    </row>
    <row r="5" spans="1:2" x14ac:dyDescent="0.25">
      <c r="A5" s="63" t="s">
        <v>78</v>
      </c>
      <c r="B5" s="153">
        <v>195289.25619834711</v>
      </c>
    </row>
    <row r="6" spans="1:2" x14ac:dyDescent="0.25">
      <c r="A6" s="63" t="s">
        <v>79</v>
      </c>
      <c r="B6" s="153">
        <v>160165.28925619833</v>
      </c>
    </row>
    <row r="7" spans="1:2" x14ac:dyDescent="0.25">
      <c r="A7" s="63" t="s">
        <v>80</v>
      </c>
      <c r="B7" s="153">
        <v>160165.28925619833</v>
      </c>
    </row>
    <row r="8" spans="1:2" x14ac:dyDescent="0.25">
      <c r="A8" s="63" t="s">
        <v>81</v>
      </c>
      <c r="B8" s="153">
        <v>160165.28925619833</v>
      </c>
    </row>
    <row r="9" spans="1:2" x14ac:dyDescent="0.25">
      <c r="A9" s="63" t="s">
        <v>82</v>
      </c>
      <c r="B9" s="153">
        <v>160165.28925619833</v>
      </c>
    </row>
    <row r="10" spans="1:2" x14ac:dyDescent="0.25">
      <c r="A10" s="63" t="s">
        <v>83</v>
      </c>
      <c r="B10" s="153">
        <v>160165.28925619833</v>
      </c>
    </row>
    <row r="11" spans="1:2" x14ac:dyDescent="0.25">
      <c r="A11" s="64"/>
      <c r="B11" s="70"/>
    </row>
    <row r="12" spans="1:2" x14ac:dyDescent="0.25">
      <c r="A12" s="63" t="s">
        <v>95</v>
      </c>
      <c r="B12" s="153">
        <v>70247.933884297527</v>
      </c>
    </row>
    <row r="13" spans="1:2" x14ac:dyDescent="0.25">
      <c r="A13" s="63" t="s">
        <v>77</v>
      </c>
      <c r="B13" s="153">
        <v>77272.727272727279</v>
      </c>
    </row>
    <row r="14" spans="1:2" x14ac:dyDescent="0.25">
      <c r="A14" s="63" t="s">
        <v>84</v>
      </c>
      <c r="B14" s="153">
        <v>195289.25619834711</v>
      </c>
    </row>
    <row r="15" spans="1:2" x14ac:dyDescent="0.25">
      <c r="A15" s="63" t="s">
        <v>85</v>
      </c>
      <c r="B15" s="153">
        <v>160165.28925619833</v>
      </c>
    </row>
    <row r="16" spans="1:2" x14ac:dyDescent="0.25">
      <c r="A16" s="63" t="s">
        <v>86</v>
      </c>
      <c r="B16" s="153">
        <v>160165.28925619833</v>
      </c>
    </row>
    <row r="17" spans="1:2" x14ac:dyDescent="0.25">
      <c r="A17" s="63" t="s">
        <v>87</v>
      </c>
      <c r="B17" s="153">
        <v>160165.28925619833</v>
      </c>
    </row>
    <row r="18" spans="1:2" x14ac:dyDescent="0.25">
      <c r="A18" s="63" t="s">
        <v>88</v>
      </c>
      <c r="B18" s="153">
        <v>160165.28925619833</v>
      </c>
    </row>
    <row r="19" spans="1:2" x14ac:dyDescent="0.25">
      <c r="A19" s="63" t="s">
        <v>89</v>
      </c>
      <c r="B19" s="153">
        <v>160165.28925619833</v>
      </c>
    </row>
    <row r="20" spans="1:2" x14ac:dyDescent="0.25">
      <c r="A20" s="64"/>
      <c r="B20" s="70"/>
    </row>
    <row r="21" spans="1:2" x14ac:dyDescent="0.25">
      <c r="A21" s="63" t="s">
        <v>0</v>
      </c>
      <c r="B21" s="69">
        <v>0</v>
      </c>
    </row>
    <row r="22" spans="1:2" x14ac:dyDescent="0.25">
      <c r="A22" s="63" t="s">
        <v>1</v>
      </c>
      <c r="B22" s="69">
        <v>0</v>
      </c>
    </row>
    <row r="23" spans="1:2" x14ac:dyDescent="0.25">
      <c r="A23" s="63" t="s">
        <v>2</v>
      </c>
      <c r="B23" s="69">
        <v>0</v>
      </c>
    </row>
    <row r="24" spans="1:2" x14ac:dyDescent="0.25">
      <c r="A24" s="64"/>
      <c r="B24" s="70"/>
    </row>
    <row r="25" spans="1:2" s="3" customFormat="1" x14ac:dyDescent="0.25">
      <c r="A25" s="66" t="s">
        <v>3</v>
      </c>
      <c r="B25" s="153">
        <v>182645</v>
      </c>
    </row>
    <row r="26" spans="1:2" s="3" customFormat="1" hidden="1" x14ac:dyDescent="0.25">
      <c r="A26" s="63" t="s">
        <v>4</v>
      </c>
      <c r="B26" s="69">
        <v>103616</v>
      </c>
    </row>
    <row r="27" spans="1:2" s="3" customFormat="1" hidden="1" x14ac:dyDescent="0.25">
      <c r="A27" s="63" t="s">
        <v>5</v>
      </c>
      <c r="B27" s="69">
        <v>105302</v>
      </c>
    </row>
    <row r="28" spans="1:2" s="3" customFormat="1" x14ac:dyDescent="0.25">
      <c r="A28" s="66" t="s">
        <v>90</v>
      </c>
      <c r="B28" s="153"/>
    </row>
    <row r="29" spans="1:2" s="3" customFormat="1" x14ac:dyDescent="0.25">
      <c r="A29" s="66" t="s">
        <v>6</v>
      </c>
      <c r="B29" s="153">
        <v>182645</v>
      </c>
    </row>
    <row r="30" spans="1:2" s="3" customFormat="1" hidden="1" x14ac:dyDescent="0.25">
      <c r="A30" s="63" t="s">
        <v>7</v>
      </c>
      <c r="B30" s="69">
        <v>103616</v>
      </c>
    </row>
    <row r="31" spans="1:2" s="3" customFormat="1" hidden="1" x14ac:dyDescent="0.25">
      <c r="A31" s="63" t="s">
        <v>8</v>
      </c>
      <c r="B31" s="69">
        <v>105372</v>
      </c>
    </row>
    <row r="32" spans="1:2" s="3" customFormat="1" x14ac:dyDescent="0.25">
      <c r="A32" s="66" t="s">
        <v>91</v>
      </c>
      <c r="B32" s="153"/>
    </row>
    <row r="33" spans="1:2" hidden="1" x14ac:dyDescent="0.25">
      <c r="A33" s="63" t="s">
        <v>49</v>
      </c>
      <c r="B33" s="69">
        <v>95116</v>
      </c>
    </row>
    <row r="34" spans="1:2" x14ac:dyDescent="0.25">
      <c r="A34" s="64"/>
      <c r="B34" s="70"/>
    </row>
    <row r="35" spans="1:2" x14ac:dyDescent="0.25">
      <c r="A35" s="63" t="s">
        <v>9</v>
      </c>
      <c r="B35" s="153">
        <v>98347.107438016537</v>
      </c>
    </row>
    <row r="36" spans="1:2" x14ac:dyDescent="0.25">
      <c r="A36" s="63" t="s">
        <v>10</v>
      </c>
      <c r="B36" s="153">
        <v>98347.107438016537</v>
      </c>
    </row>
    <row r="37" spans="1:2" x14ac:dyDescent="0.25">
      <c r="A37" s="63" t="s">
        <v>11</v>
      </c>
      <c r="B37" s="153">
        <v>98347.107438016537</v>
      </c>
    </row>
    <row r="38" spans="1:2" x14ac:dyDescent="0.25">
      <c r="A38" s="63" t="s">
        <v>12</v>
      </c>
      <c r="B38" s="153">
        <v>98347.107438016537</v>
      </c>
    </row>
    <row r="39" spans="1:2" x14ac:dyDescent="0.25">
      <c r="A39" s="63" t="s">
        <v>13</v>
      </c>
      <c r="B39" s="153">
        <v>98347.107438016537</v>
      </c>
    </row>
    <row r="40" spans="1:2" x14ac:dyDescent="0.25">
      <c r="A40" s="63" t="s">
        <v>14</v>
      </c>
      <c r="B40" s="153">
        <v>98347.107438016537</v>
      </c>
    </row>
    <row r="41" spans="1:2" x14ac:dyDescent="0.25">
      <c r="A41" s="63" t="s">
        <v>35</v>
      </c>
      <c r="B41" s="153">
        <v>98347.107438016537</v>
      </c>
    </row>
    <row r="42" spans="1:2" x14ac:dyDescent="0.25">
      <c r="A42" s="64"/>
      <c r="B42" s="70"/>
    </row>
    <row r="43" spans="1:2" x14ac:dyDescent="0.25">
      <c r="A43" s="63" t="s">
        <v>92</v>
      </c>
      <c r="B43" s="153">
        <v>52686</v>
      </c>
    </row>
    <row r="44" spans="1:2" x14ac:dyDescent="0.25">
      <c r="A44" s="63" t="s">
        <v>93</v>
      </c>
      <c r="B44" s="153">
        <v>52686</v>
      </c>
    </row>
    <row r="45" spans="1:2" x14ac:dyDescent="0.25">
      <c r="A45" s="63" t="s">
        <v>94</v>
      </c>
      <c r="B45" s="153">
        <v>30909</v>
      </c>
    </row>
    <row r="46" spans="1:2" x14ac:dyDescent="0.25">
      <c r="A46" s="64"/>
      <c r="B46" s="70"/>
    </row>
    <row r="47" spans="1:2" s="3" customFormat="1" x14ac:dyDescent="0.25">
      <c r="A47" s="63" t="s">
        <v>15</v>
      </c>
      <c r="B47" s="69"/>
    </row>
    <row r="48" spans="1:2" x14ac:dyDescent="0.25">
      <c r="A48" s="63" t="s">
        <v>16</v>
      </c>
      <c r="B48" s="69"/>
    </row>
    <row r="49" spans="1:2" x14ac:dyDescent="0.25">
      <c r="A49" s="64"/>
      <c r="B49" s="70"/>
    </row>
    <row r="50" spans="1:2" x14ac:dyDescent="0.25">
      <c r="A50" s="63" t="s">
        <v>17</v>
      </c>
      <c r="B50" s="69">
        <v>114615</v>
      </c>
    </row>
    <row r="51" spans="1:2" x14ac:dyDescent="0.25">
      <c r="A51" s="63" t="s">
        <v>18</v>
      </c>
      <c r="B51" s="69">
        <v>114615</v>
      </c>
    </row>
    <row r="52" spans="1:2" x14ac:dyDescent="0.25">
      <c r="A52" s="63" t="s">
        <v>19</v>
      </c>
      <c r="B52" s="69">
        <v>239231</v>
      </c>
    </row>
    <row r="53" spans="1:2" x14ac:dyDescent="0.25">
      <c r="A53" s="63" t="s">
        <v>20</v>
      </c>
      <c r="B53" s="69">
        <v>0</v>
      </c>
    </row>
    <row r="54" spans="1:2" x14ac:dyDescent="0.25">
      <c r="A54" s="63" t="s">
        <v>21</v>
      </c>
      <c r="B54" s="69">
        <v>244615.38461538462</v>
      </c>
    </row>
    <row r="55" spans="1:2" x14ac:dyDescent="0.25">
      <c r="A55" s="63" t="s">
        <v>22</v>
      </c>
      <c r="B55" s="69">
        <v>244615.38461538462</v>
      </c>
    </row>
    <row r="56" spans="1:2" x14ac:dyDescent="0.25">
      <c r="A56" s="63" t="s">
        <v>199</v>
      </c>
      <c r="B56" s="69">
        <v>244615.38461538462</v>
      </c>
    </row>
    <row r="57" spans="1:2" x14ac:dyDescent="0.25">
      <c r="A57" s="63" t="s">
        <v>61</v>
      </c>
      <c r="B57" s="69">
        <v>252307.69230769228</v>
      </c>
    </row>
    <row r="58" spans="1:2" x14ac:dyDescent="0.25">
      <c r="A58" s="63" t="s">
        <v>23</v>
      </c>
      <c r="B58" s="69">
        <v>176923</v>
      </c>
    </row>
    <row r="59" spans="1:2" x14ac:dyDescent="0.25">
      <c r="A59" s="63" t="s">
        <v>24</v>
      </c>
      <c r="B59" s="69">
        <v>176923</v>
      </c>
    </row>
    <row r="60" spans="1:2" x14ac:dyDescent="0.25">
      <c r="A60" s="63" t="s">
        <v>25</v>
      </c>
      <c r="B60" s="69">
        <v>176923</v>
      </c>
    </row>
    <row r="61" spans="1:2" x14ac:dyDescent="0.25">
      <c r="A61" s="63" t="s">
        <v>26</v>
      </c>
      <c r="B61" s="69">
        <v>176923</v>
      </c>
    </row>
    <row r="62" spans="1:2" x14ac:dyDescent="0.25">
      <c r="A62" s="64"/>
      <c r="B62" s="70"/>
    </row>
    <row r="63" spans="1:2" x14ac:dyDescent="0.25">
      <c r="A63" s="63" t="s">
        <v>27</v>
      </c>
      <c r="B63" s="49">
        <v>155590</v>
      </c>
    </row>
    <row r="64" spans="1:2" x14ac:dyDescent="0.25">
      <c r="A64" s="64"/>
      <c r="B64" s="70"/>
    </row>
    <row r="65" spans="1:2" x14ac:dyDescent="0.25">
      <c r="A65" s="63" t="s">
        <v>56</v>
      </c>
      <c r="B65" s="69"/>
    </row>
    <row r="66" spans="1:2" x14ac:dyDescent="0.25">
      <c r="A66" s="63" t="s">
        <v>57</v>
      </c>
      <c r="B66" s="69"/>
    </row>
  </sheetData>
  <conditionalFormatting sqref="A48">
    <cfRule type="expression" dxfId="135" priority="189">
      <formula>#REF!="No cambia"</formula>
    </cfRule>
    <cfRule type="expression" dxfId="134" priority="190">
      <formula>#REF!="Cambia"</formula>
    </cfRule>
  </conditionalFormatting>
  <conditionalFormatting sqref="A35:A41">
    <cfRule type="expression" dxfId="133" priority="181">
      <formula>#REF!="No cambia"</formula>
    </cfRule>
    <cfRule type="expression" dxfId="132" priority="182">
      <formula>#REF!="Cambia"</formula>
    </cfRule>
  </conditionalFormatting>
  <conditionalFormatting sqref="A22:A23">
    <cfRule type="expression" dxfId="131" priority="193">
      <formula>#REF!="No cambia"</formula>
    </cfRule>
    <cfRule type="expression" dxfId="130" priority="194">
      <formula>#REF!="Cambia"</formula>
    </cfRule>
  </conditionalFormatting>
  <conditionalFormatting sqref="A50:A51 A53:A56">
    <cfRule type="expression" dxfId="129" priority="187">
      <formula>#REF!="No cambia"</formula>
    </cfRule>
    <cfRule type="expression" dxfId="128" priority="188">
      <formula>#REF!="Cambia"</formula>
    </cfRule>
  </conditionalFormatting>
  <conditionalFormatting sqref="A63">
    <cfRule type="expression" dxfId="127" priority="185">
      <formula>#REF!="No cambia"</formula>
    </cfRule>
    <cfRule type="expression" dxfId="126" priority="186">
      <formula>#REF!="Cambia"</formula>
    </cfRule>
  </conditionalFormatting>
  <conditionalFormatting sqref="A11">
    <cfRule type="expression" dxfId="125" priority="183">
      <formula>#REF!="No cambia"</formula>
    </cfRule>
    <cfRule type="expression" dxfId="124" priority="184">
      <formula>#REF!="Cambia"</formula>
    </cfRule>
  </conditionalFormatting>
  <conditionalFormatting sqref="A65:A66">
    <cfRule type="expression" dxfId="123" priority="179">
      <formula>#REF!="No cambia"</formula>
    </cfRule>
    <cfRule type="expression" dxfId="122" priority="180">
      <formula>#REF!="Cambia"</formula>
    </cfRule>
  </conditionalFormatting>
  <conditionalFormatting sqref="A65:A66">
    <cfRule type="expression" dxfId="121" priority="177">
      <formula>#REF!="No cambia"</formula>
    </cfRule>
    <cfRule type="expression" dxfId="120" priority="178">
      <formula>#REF!="Cambia"</formula>
    </cfRule>
  </conditionalFormatting>
  <conditionalFormatting sqref="A20">
    <cfRule type="expression" dxfId="119" priority="175">
      <formula>#REF!="No cambia"</formula>
    </cfRule>
    <cfRule type="expression" dxfId="118" priority="176">
      <formula>#REF!="Cambia"</formula>
    </cfRule>
  </conditionalFormatting>
  <conditionalFormatting sqref="A24">
    <cfRule type="expression" dxfId="117" priority="173">
      <formula>#REF!="No cambia"</formula>
    </cfRule>
    <cfRule type="expression" dxfId="116" priority="174">
      <formula>#REF!="Cambia"</formula>
    </cfRule>
  </conditionalFormatting>
  <conditionalFormatting sqref="A34">
    <cfRule type="expression" dxfId="115" priority="171">
      <formula>#REF!="No cambia"</formula>
    </cfRule>
    <cfRule type="expression" dxfId="114" priority="172">
      <formula>#REF!="Cambia"</formula>
    </cfRule>
  </conditionalFormatting>
  <conditionalFormatting sqref="A42">
    <cfRule type="expression" dxfId="113" priority="169">
      <formula>#REF!="No cambia"</formula>
    </cfRule>
    <cfRule type="expression" dxfId="112" priority="170">
      <formula>#REF!="Cambia"</formula>
    </cfRule>
  </conditionalFormatting>
  <conditionalFormatting sqref="A46">
    <cfRule type="expression" dxfId="111" priority="167">
      <formula>#REF!="No cambia"</formula>
    </cfRule>
    <cfRule type="expression" dxfId="110" priority="168">
      <formula>#REF!="Cambia"</formula>
    </cfRule>
  </conditionalFormatting>
  <conditionalFormatting sqref="A49">
    <cfRule type="expression" dxfId="109" priority="165">
      <formula>#REF!="No cambia"</formula>
    </cfRule>
    <cfRule type="expression" dxfId="108" priority="166">
      <formula>#REF!="Cambia"</formula>
    </cfRule>
  </conditionalFormatting>
  <conditionalFormatting sqref="A62">
    <cfRule type="expression" dxfId="107" priority="163">
      <formula>#REF!="No cambia"</formula>
    </cfRule>
    <cfRule type="expression" dxfId="106" priority="164">
      <formula>#REF!="Cambia"</formula>
    </cfRule>
  </conditionalFormatting>
  <conditionalFormatting sqref="A64">
    <cfRule type="expression" dxfId="105" priority="161">
      <formula>#REF!="No cambia"</formula>
    </cfRule>
    <cfRule type="expression" dxfId="104" priority="162">
      <formula>#REF!="Cambia"</formula>
    </cfRule>
  </conditionalFormatting>
  <conditionalFormatting sqref="A61">
    <cfRule type="expression" dxfId="103" priority="159">
      <formula>#REF!="No cambia"</formula>
    </cfRule>
    <cfRule type="expression" dxfId="102" priority="160">
      <formula>#REF!="Cambia"</formula>
    </cfRule>
  </conditionalFormatting>
  <conditionalFormatting sqref="A57">
    <cfRule type="expression" dxfId="101" priority="157">
      <formula>#REF!="No cambia"</formula>
    </cfRule>
    <cfRule type="expression" dxfId="100" priority="158">
      <formula>#REF!="Cambia"</formula>
    </cfRule>
  </conditionalFormatting>
  <conditionalFormatting sqref="A58">
    <cfRule type="expression" dxfId="99" priority="155">
      <formula>#REF!="No cambia"</formula>
    </cfRule>
    <cfRule type="expression" dxfId="98" priority="156">
      <formula>#REF!="Cambia"</formula>
    </cfRule>
  </conditionalFormatting>
  <conditionalFormatting sqref="A60">
    <cfRule type="expression" dxfId="97" priority="153">
      <formula>#REF!="No cambia"</formula>
    </cfRule>
    <cfRule type="expression" dxfId="96" priority="154">
      <formula>#REF!="Cambia"</formula>
    </cfRule>
  </conditionalFormatting>
  <conditionalFormatting sqref="A47">
    <cfRule type="expression" dxfId="95" priority="151">
      <formula>#REF!="No cambia"</formula>
    </cfRule>
    <cfRule type="expression" dxfId="94" priority="152">
      <formula>#REF!="Cambia"</formula>
    </cfRule>
  </conditionalFormatting>
  <conditionalFormatting sqref="A59">
    <cfRule type="expression" dxfId="93" priority="149">
      <formula>#REF!="No cambia"</formula>
    </cfRule>
    <cfRule type="expression" dxfId="92" priority="150">
      <formula>#REF!="Cambia"</formula>
    </cfRule>
  </conditionalFormatting>
  <conditionalFormatting sqref="A21">
    <cfRule type="expression" dxfId="91" priority="147">
      <formula>#REF!="No cambia"</formula>
    </cfRule>
    <cfRule type="expression" dxfId="90" priority="148">
      <formula>#REF!="Cambia"</formula>
    </cfRule>
  </conditionalFormatting>
  <conditionalFormatting sqref="A52">
    <cfRule type="expression" dxfId="89" priority="143">
      <formula>#REF!="No cambia"</formula>
    </cfRule>
    <cfRule type="expression" dxfId="88" priority="144">
      <formula>#REF!="Cambia"</formula>
    </cfRule>
  </conditionalFormatting>
  <conditionalFormatting sqref="B20">
    <cfRule type="expression" dxfId="87" priority="109">
      <formula>#REF!="No cambia"</formula>
    </cfRule>
    <cfRule type="expression" dxfId="86" priority="110">
      <formula>#REF!="Cambia"</formula>
    </cfRule>
  </conditionalFormatting>
  <conditionalFormatting sqref="A43:A45">
    <cfRule type="expression" dxfId="85" priority="129">
      <formula>#REF!="No cambia"</formula>
    </cfRule>
    <cfRule type="expression" dxfId="84" priority="130">
      <formula>#REF!="Cambia"</formula>
    </cfRule>
  </conditionalFormatting>
  <conditionalFormatting sqref="B26:B27 B30:B31">
    <cfRule type="expression" dxfId="83" priority="125">
      <formula>#REF!="No cambia"</formula>
    </cfRule>
    <cfRule type="expression" dxfId="82" priority="126">
      <formula>#REF!="Cambia"</formula>
    </cfRule>
  </conditionalFormatting>
  <conditionalFormatting sqref="B48">
    <cfRule type="expression" dxfId="81" priority="123">
      <formula>#REF!="No cambia"</formula>
    </cfRule>
    <cfRule type="expression" dxfId="80" priority="124">
      <formula>#REF!="Cambia"</formula>
    </cfRule>
  </conditionalFormatting>
  <conditionalFormatting sqref="B35:B41">
    <cfRule type="expression" dxfId="79" priority="115">
      <formula>#REF!="No cambia"</formula>
    </cfRule>
    <cfRule type="expression" dxfId="78" priority="116">
      <formula>#REF!="Cambia"</formula>
    </cfRule>
  </conditionalFormatting>
  <conditionalFormatting sqref="B22:B23">
    <cfRule type="expression" dxfId="77" priority="127">
      <formula>#REF!="No cambia"</formula>
    </cfRule>
    <cfRule type="expression" dxfId="76" priority="128">
      <formula>#REF!="Cambia"</formula>
    </cfRule>
  </conditionalFormatting>
  <conditionalFormatting sqref="B53:B54 B50:B51">
    <cfRule type="expression" dxfId="75" priority="121">
      <formula>#REF!="No cambia"</formula>
    </cfRule>
    <cfRule type="expression" dxfId="74" priority="122">
      <formula>#REF!="Cambia"</formula>
    </cfRule>
  </conditionalFormatting>
  <conditionalFormatting sqref="B63">
    <cfRule type="expression" dxfId="73" priority="119">
      <formula>#REF!="No cambia"</formula>
    </cfRule>
    <cfRule type="expression" dxfId="72" priority="120">
      <formula>#REF!="Cambia"</formula>
    </cfRule>
  </conditionalFormatting>
  <conditionalFormatting sqref="B11">
    <cfRule type="expression" dxfId="71" priority="117">
      <formula>#REF!="No cambia"</formula>
    </cfRule>
    <cfRule type="expression" dxfId="70" priority="118">
      <formula>#REF!="Cambia"</formula>
    </cfRule>
  </conditionalFormatting>
  <conditionalFormatting sqref="B65:B66">
    <cfRule type="expression" dxfId="69" priority="113">
      <formula>#REF!="No cambia"</formula>
    </cfRule>
    <cfRule type="expression" dxfId="68" priority="114">
      <formula>#REF!="Cambia"</formula>
    </cfRule>
  </conditionalFormatting>
  <conditionalFormatting sqref="B65:B66">
    <cfRule type="expression" dxfId="67" priority="111">
      <formula>#REF!="No cambia"</formula>
    </cfRule>
    <cfRule type="expression" dxfId="66" priority="112">
      <formula>#REF!="Cambia"</formula>
    </cfRule>
  </conditionalFormatting>
  <conditionalFormatting sqref="B24">
    <cfRule type="expression" dxfId="65" priority="107">
      <formula>#REF!="No cambia"</formula>
    </cfRule>
    <cfRule type="expression" dxfId="64" priority="108">
      <formula>#REF!="Cambia"</formula>
    </cfRule>
  </conditionalFormatting>
  <conditionalFormatting sqref="B34">
    <cfRule type="expression" dxfId="63" priority="105">
      <formula>#REF!="No cambia"</formula>
    </cfRule>
    <cfRule type="expression" dxfId="62" priority="106">
      <formula>#REF!="Cambia"</formula>
    </cfRule>
  </conditionalFormatting>
  <conditionalFormatting sqref="B42">
    <cfRule type="expression" dxfId="61" priority="103">
      <formula>#REF!="No cambia"</formula>
    </cfRule>
    <cfRule type="expression" dxfId="60" priority="104">
      <formula>#REF!="Cambia"</formula>
    </cfRule>
  </conditionalFormatting>
  <conditionalFormatting sqref="B46">
    <cfRule type="expression" dxfId="59" priority="101">
      <formula>#REF!="No cambia"</formula>
    </cfRule>
    <cfRule type="expression" dxfId="58" priority="102">
      <formula>#REF!="Cambia"</formula>
    </cfRule>
  </conditionalFormatting>
  <conditionalFormatting sqref="B49">
    <cfRule type="expression" dxfId="57" priority="99">
      <formula>#REF!="No cambia"</formula>
    </cfRule>
    <cfRule type="expression" dxfId="56" priority="100">
      <formula>#REF!="Cambia"</formula>
    </cfRule>
  </conditionalFormatting>
  <conditionalFormatting sqref="B62">
    <cfRule type="expression" dxfId="55" priority="97">
      <formula>#REF!="No cambia"</formula>
    </cfRule>
    <cfRule type="expression" dxfId="54" priority="98">
      <formula>#REF!="Cambia"</formula>
    </cfRule>
  </conditionalFormatting>
  <conditionalFormatting sqref="B64">
    <cfRule type="expression" dxfId="53" priority="95">
      <formula>#REF!="No cambia"</formula>
    </cfRule>
    <cfRule type="expression" dxfId="52" priority="96">
      <formula>#REF!="Cambia"</formula>
    </cfRule>
  </conditionalFormatting>
  <conditionalFormatting sqref="B47">
    <cfRule type="expression" dxfId="51" priority="85">
      <formula>#REF!="No cambia"</formula>
    </cfRule>
    <cfRule type="expression" dxfId="50" priority="86">
      <formula>#REF!="Cambia"</formula>
    </cfRule>
  </conditionalFormatting>
  <conditionalFormatting sqref="B21">
    <cfRule type="expression" dxfId="49" priority="81">
      <formula>#REF!="No cambia"</formula>
    </cfRule>
    <cfRule type="expression" dxfId="48" priority="82">
      <formula>#REF!="Cambia"</formula>
    </cfRule>
  </conditionalFormatting>
  <conditionalFormatting sqref="B33">
    <cfRule type="expression" dxfId="47" priority="79">
      <formula>#REF!="No cambia"</formula>
    </cfRule>
    <cfRule type="expression" dxfId="46" priority="80">
      <formula>#REF!="Cambia"</formula>
    </cfRule>
  </conditionalFormatting>
  <conditionalFormatting sqref="B52">
    <cfRule type="expression" dxfId="45" priority="77">
      <formula>#REF!="No cambia"</formula>
    </cfRule>
    <cfRule type="expression" dxfId="44" priority="78">
      <formula>#REF!="Cambia"</formula>
    </cfRule>
  </conditionalFormatting>
  <conditionalFormatting sqref="B43:B45">
    <cfRule type="expression" dxfId="43" priority="63">
      <formula>#REF!="No cambia"</formula>
    </cfRule>
    <cfRule type="expression" dxfId="42" priority="64">
      <formula>#REF!="Cambia"</formula>
    </cfRule>
  </conditionalFormatting>
  <conditionalFormatting sqref="B25">
    <cfRule type="expression" dxfId="41" priority="69">
      <formula>#REF!="No cambia"</formula>
    </cfRule>
    <cfRule type="expression" dxfId="40" priority="70">
      <formula>#REF!="Cambia"</formula>
    </cfRule>
  </conditionalFormatting>
  <conditionalFormatting sqref="B28">
    <cfRule type="expression" dxfId="39" priority="65">
      <formula>#REF!="No cambia"</formula>
    </cfRule>
    <cfRule type="expression" dxfId="38" priority="66">
      <formula>#REF!="Cambia"</formula>
    </cfRule>
  </conditionalFormatting>
  <conditionalFormatting sqref="B3:B10">
    <cfRule type="expression" dxfId="37" priority="59">
      <formula>#REF!="No cambia"</formula>
    </cfRule>
    <cfRule type="expression" dxfId="36" priority="60">
      <formula>#REF!="Cambia"</formula>
    </cfRule>
  </conditionalFormatting>
  <conditionalFormatting sqref="A13:A19">
    <cfRule type="expression" dxfId="35" priority="57">
      <formula>#REF!="No cambia"</formula>
    </cfRule>
    <cfRule type="expression" dxfId="34" priority="58">
      <formula>#REF!="Cambia"</formula>
    </cfRule>
  </conditionalFormatting>
  <conditionalFormatting sqref="B13">
    <cfRule type="expression" dxfId="33" priority="55">
      <formula>#REF!="No cambia"</formula>
    </cfRule>
    <cfRule type="expression" dxfId="32" priority="56">
      <formula>#REF!="Cambia"</formula>
    </cfRule>
  </conditionalFormatting>
  <conditionalFormatting sqref="A25">
    <cfRule type="expression" dxfId="31" priority="43">
      <formula>#REF!="No cambia"</formula>
    </cfRule>
    <cfRule type="expression" dxfId="30" priority="44">
      <formula>#REF!="Cambia"</formula>
    </cfRule>
  </conditionalFormatting>
  <conditionalFormatting sqref="A26:A27 A30:A31">
    <cfRule type="expression" dxfId="29" priority="47">
      <formula>#REF!="No cambia"</formula>
    </cfRule>
    <cfRule type="expression" dxfId="28" priority="48">
      <formula>#REF!="Cambia"</formula>
    </cfRule>
  </conditionalFormatting>
  <conditionalFormatting sqref="A32">
    <cfRule type="expression" dxfId="27" priority="41">
      <formula>#REF!="No cambia"</formula>
    </cfRule>
    <cfRule type="expression" dxfId="26" priority="42">
      <formula>#REF!="Cambia"</formula>
    </cfRule>
  </conditionalFormatting>
  <conditionalFormatting sqref="A28:A29">
    <cfRule type="expression" dxfId="25" priority="39">
      <formula>#REF!="No cambia"</formula>
    </cfRule>
    <cfRule type="expression" dxfId="24" priority="40">
      <formula>#REF!="Cambia"</formula>
    </cfRule>
  </conditionalFormatting>
  <conditionalFormatting sqref="B57:B61">
    <cfRule type="expression" dxfId="23" priority="33">
      <formula>#REF!="No cambia"</formula>
    </cfRule>
    <cfRule type="expression" dxfId="22" priority="34">
      <formula>#REF!="Cambia"</formula>
    </cfRule>
  </conditionalFormatting>
  <conditionalFormatting sqref="A12">
    <cfRule type="expression" dxfId="21" priority="27">
      <formula>#REF!="No cambia"</formula>
    </cfRule>
    <cfRule type="expression" dxfId="20" priority="28">
      <formula>#REF!="Cambia"</formula>
    </cfRule>
  </conditionalFormatting>
  <conditionalFormatting sqref="B12">
    <cfRule type="expression" dxfId="19" priority="25">
      <formula>#REF!="No cambia"</formula>
    </cfRule>
    <cfRule type="expression" dxfId="18" priority="26">
      <formula>#REF!="Cambia"</formula>
    </cfRule>
  </conditionalFormatting>
  <conditionalFormatting sqref="A3:A10">
    <cfRule type="expression" dxfId="17" priority="17">
      <formula>#REF!="No cambia"</formula>
    </cfRule>
    <cfRule type="expression" dxfId="16" priority="18">
      <formula>#REF!="Cambia"</formula>
    </cfRule>
  </conditionalFormatting>
  <conditionalFormatting sqref="A33">
    <cfRule type="expression" dxfId="15" priority="13">
      <formula>#REF!="No cambia"</formula>
    </cfRule>
    <cfRule type="expression" dxfId="14" priority="14">
      <formula>#REF!="Cambia"</formula>
    </cfRule>
  </conditionalFormatting>
  <conditionalFormatting sqref="B15:B19">
    <cfRule type="expression" dxfId="13" priority="11">
      <formula>#REF!="No cambia"</formula>
    </cfRule>
    <cfRule type="expression" dxfId="12" priority="12">
      <formula>#REF!="Cambia"</formula>
    </cfRule>
  </conditionalFormatting>
  <conditionalFormatting sqref="B32">
    <cfRule type="expression" dxfId="11" priority="7">
      <formula>#REF!="No cambia"</formula>
    </cfRule>
    <cfRule type="expression" dxfId="10" priority="8">
      <formula>#REF!="Cambia"</formula>
    </cfRule>
  </conditionalFormatting>
  <conditionalFormatting sqref="B14">
    <cfRule type="expression" dxfId="9" priority="5">
      <formula>#REF!="No cambia"</formula>
    </cfRule>
    <cfRule type="expression" dxfId="8" priority="6">
      <formula>#REF!="Cambia"</formula>
    </cfRule>
  </conditionalFormatting>
  <conditionalFormatting sqref="B29">
    <cfRule type="expression" dxfId="7" priority="3">
      <formula>#REF!="No cambia"</formula>
    </cfRule>
    <cfRule type="expression" dxfId="6" priority="4">
      <formula>#REF!="Cambia"</formula>
    </cfRule>
  </conditionalFormatting>
  <conditionalFormatting sqref="B55:B56">
    <cfRule type="expression" dxfId="5" priority="1">
      <formula>#REF!="No cambia"</formula>
    </cfRule>
    <cfRule type="expression" dxfId="4" priority="2">
      <formula>#REF!="Cambia"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5"/>
  <sheetViews>
    <sheetView showGridLines="0" workbookViewId="0">
      <selection activeCell="B67" sqref="B67"/>
    </sheetView>
  </sheetViews>
  <sheetFormatPr baseColWidth="10" defaultColWidth="9.140625" defaultRowHeight="15" x14ac:dyDescent="0.25"/>
  <cols>
    <col min="1" max="2" width="17.42578125" customWidth="1"/>
  </cols>
  <sheetData>
    <row r="1" spans="1:5" ht="15.75" thickBot="1" x14ac:dyDescent="0.3">
      <c r="A1" s="17" t="s">
        <v>37</v>
      </c>
      <c r="B1" s="14"/>
      <c r="C1" s="15"/>
      <c r="D1" s="15"/>
      <c r="E1" s="15"/>
    </row>
    <row r="2" spans="1:5" ht="15.75" thickBot="1" x14ac:dyDescent="0.3">
      <c r="A2" s="22"/>
      <c r="B2" s="23" t="s">
        <v>42</v>
      </c>
      <c r="C2" s="24" t="s">
        <v>43</v>
      </c>
      <c r="D2" s="24" t="s">
        <v>44</v>
      </c>
      <c r="E2" s="25" t="s">
        <v>45</v>
      </c>
    </row>
    <row r="3" spans="1:5" x14ac:dyDescent="0.25">
      <c r="A3" s="26" t="s">
        <v>46</v>
      </c>
      <c r="B3" s="27">
        <v>7900</v>
      </c>
      <c r="C3" s="27">
        <v>9000</v>
      </c>
      <c r="D3" s="27">
        <v>9000</v>
      </c>
      <c r="E3" s="21">
        <v>10000</v>
      </c>
    </row>
    <row r="4" spans="1:5" x14ac:dyDescent="0.25">
      <c r="A4" s="18" t="s">
        <v>47</v>
      </c>
      <c r="B4" s="16">
        <v>9100</v>
      </c>
      <c r="C4" s="16">
        <v>10200</v>
      </c>
      <c r="D4" s="16">
        <v>10200</v>
      </c>
      <c r="E4" s="19">
        <v>12300</v>
      </c>
    </row>
    <row r="5" spans="1:5" ht="15.75" thickBot="1" x14ac:dyDescent="0.3">
      <c r="A5" s="20" t="s">
        <v>71</v>
      </c>
      <c r="B5" s="16">
        <v>10100</v>
      </c>
      <c r="C5" s="16">
        <v>11300</v>
      </c>
      <c r="D5" s="16">
        <v>11300</v>
      </c>
      <c r="E5" s="19">
        <v>13600</v>
      </c>
    </row>
    <row r="6" spans="1:5" ht="15.75" thickBot="1" x14ac:dyDescent="0.3">
      <c r="A6" s="14"/>
      <c r="B6" s="14"/>
      <c r="C6" s="15"/>
      <c r="D6" s="15"/>
      <c r="E6" s="15"/>
    </row>
    <row r="7" spans="1:5" ht="15.75" thickBot="1" x14ac:dyDescent="0.3">
      <c r="B7" s="237" t="s">
        <v>72</v>
      </c>
      <c r="C7" s="238"/>
      <c r="D7" s="238"/>
      <c r="E7" s="239"/>
    </row>
    <row r="8" spans="1:5" ht="15.75" thickBot="1" x14ac:dyDescent="0.3">
      <c r="A8" s="17" t="s">
        <v>73</v>
      </c>
      <c r="B8" s="23" t="s">
        <v>42</v>
      </c>
      <c r="C8" s="24" t="s">
        <v>43</v>
      </c>
      <c r="D8" s="24" t="s">
        <v>44</v>
      </c>
      <c r="E8" s="25" t="s">
        <v>45</v>
      </c>
    </row>
    <row r="9" spans="1:5" x14ac:dyDescent="0.25">
      <c r="A9" s="26" t="s">
        <v>46</v>
      </c>
      <c r="B9" s="27">
        <f>+B3*1.21</f>
        <v>9559</v>
      </c>
      <c r="C9" s="27">
        <f t="shared" ref="C9:E9" si="0">+C3*1.21</f>
        <v>10890</v>
      </c>
      <c r="D9" s="27">
        <f t="shared" si="0"/>
        <v>10890</v>
      </c>
      <c r="E9" s="21">
        <f t="shared" si="0"/>
        <v>12100</v>
      </c>
    </row>
    <row r="10" spans="1:5" x14ac:dyDescent="0.25">
      <c r="A10" s="18" t="s">
        <v>47</v>
      </c>
      <c r="B10" s="16">
        <f t="shared" ref="B10:E10" si="1">+B4*1.21</f>
        <v>11011</v>
      </c>
      <c r="C10" s="16">
        <f t="shared" si="1"/>
        <v>12342</v>
      </c>
      <c r="D10" s="16">
        <f t="shared" si="1"/>
        <v>12342</v>
      </c>
      <c r="E10" s="19">
        <f t="shared" si="1"/>
        <v>14883</v>
      </c>
    </row>
    <row r="11" spans="1:5" ht="15.75" thickBot="1" x14ac:dyDescent="0.3">
      <c r="A11" s="20" t="s">
        <v>71</v>
      </c>
      <c r="B11" s="16">
        <f t="shared" ref="B11:E11" si="2">+B5*1.21</f>
        <v>12221</v>
      </c>
      <c r="C11" s="16">
        <f t="shared" si="2"/>
        <v>13673</v>
      </c>
      <c r="D11" s="16">
        <f t="shared" si="2"/>
        <v>13673</v>
      </c>
      <c r="E11" s="19">
        <f t="shared" si="2"/>
        <v>16456</v>
      </c>
    </row>
    <row r="12" spans="1:5" ht="15.75" thickBot="1" x14ac:dyDescent="0.3"/>
    <row r="13" spans="1:5" ht="15.75" thickBot="1" x14ac:dyDescent="0.3">
      <c r="A13" s="240" t="s">
        <v>38</v>
      </c>
      <c r="B13" s="241"/>
    </row>
    <row r="14" spans="1:5" ht="15.75" thickBot="1" x14ac:dyDescent="0.3">
      <c r="A14" s="54" t="s">
        <v>74</v>
      </c>
      <c r="B14" s="55" t="s">
        <v>75</v>
      </c>
    </row>
    <row r="15" spans="1:5" x14ac:dyDescent="0.25">
      <c r="A15" s="56">
        <v>2261</v>
      </c>
      <c r="B15" s="56">
        <v>3561</v>
      </c>
    </row>
  </sheetData>
  <mergeCells count="2">
    <mergeCell ref="B7:E7"/>
    <mergeCell ref="A13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Acuerdos Agropecuarios</vt:lpstr>
      <vt:lpstr>Lista de precios</vt:lpstr>
      <vt:lpstr>cuadro de descuentos</vt:lpstr>
      <vt:lpstr>bonificaciones</vt:lpstr>
      <vt:lpstr>flete y formulario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Cintya Alvarez</dc:creator>
  <cp:lastModifiedBy>Tomas S. Huergo</cp:lastModifiedBy>
  <cp:lastPrinted>2020-01-17T18:36:50Z</cp:lastPrinted>
  <dcterms:created xsi:type="dcterms:W3CDTF">2018-06-21T12:54:57Z</dcterms:created>
  <dcterms:modified xsi:type="dcterms:W3CDTF">2020-04-15T15:13:27Z</dcterms:modified>
</cp:coreProperties>
</file>